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2025 年度　ヤング大会資料\2025  ヤング秋季大会\"/>
    </mc:Choice>
  </mc:AlternateContent>
  <xr:revisionPtr revIDLastSave="0" documentId="13_ncr:1_{B26233F6-D698-4380-A571-F15F40488408}" xr6:coauthVersionLast="47" xr6:coauthVersionMax="47" xr10:uidLastSave="{00000000-0000-0000-0000-000000000000}"/>
  <bookViews>
    <workbookView xWindow="0" yWindow="0" windowWidth="22740" windowHeight="12240" firstSheet="4" activeTab="5" xr2:uid="{A1E21720-B5D8-45A5-A906-0F6DE9285D47}"/>
  </bookViews>
  <sheets>
    <sheet name="使用方法" sheetId="32" r:id="rId1"/>
    <sheet name="抽選会用 " sheetId="50" r:id="rId2"/>
    <sheet name="A・Bグループ集計表" sheetId="37" r:id="rId3"/>
    <sheet name="Cグループ集計表 " sheetId="57" r:id="rId4"/>
    <sheet name="Dグループ集計表" sheetId="41" r:id="rId5"/>
    <sheet name="女子ＧＰ戦  組合せプログラム・HP用 " sheetId="63" r:id="rId6"/>
    <sheet name="女子ＧＰ戦 結果HP用 " sheetId="59" r:id="rId7"/>
    <sheet name="女子トーナメント戦  組み合わせ HP用" sheetId="56" r:id="rId8"/>
    <sheet name="女子トーナメント戦  結果 HP用 " sheetId="60" r:id="rId9"/>
    <sheet name="A３　女子ＧＰ戦 組み合わせ " sheetId="61" r:id="rId10"/>
    <sheet name="A３　女子トーナメント戦  組み合わせ " sheetId="64" r:id="rId11"/>
  </sheets>
  <definedNames>
    <definedName name="_xlnm.Print_Area" localSheetId="2">A・Bグループ集計表!$A$1:$BE$53</definedName>
    <definedName name="_xlnm.Print_Area" localSheetId="9">'A３　女子ＧＰ戦 組み合わせ '!$A$1:$DC$125</definedName>
    <definedName name="_xlnm.Print_Area" localSheetId="10">'A３　女子トーナメント戦  組み合わせ '!$A$1:$CJ$90</definedName>
    <definedName name="_xlnm.Print_Area" localSheetId="3">'Cグループ集計表 '!$A$1:$BI$43</definedName>
    <definedName name="_xlnm.Print_Area" localSheetId="4">Dグループ集計表!$A$1:$BI$43</definedName>
    <definedName name="_xlnm.Print_Area" localSheetId="5">'女子ＧＰ戦  組合せプログラム・HP用 '!$A$1:$DC$124</definedName>
    <definedName name="_xlnm.Print_Area" localSheetId="6">'女子ＧＰ戦 結果HP用 '!$A$1:$DD$124</definedName>
    <definedName name="_xlnm.Print_Area" localSheetId="8">'女子トーナメント戦  結果 HP用 '!$A$1:$CJ$88</definedName>
    <definedName name="_xlnm.Print_Area" localSheetId="7">'女子トーナメント戦  組み合わせ HP用'!$A$1:$CJ$88</definedName>
    <definedName name="Z_B074574B_58A9_45BD_A9E6_B80DE38FD320_.wvu.PrintArea" localSheetId="2" hidden="1">A・Bグループ集計表!$A$1:$BF$53</definedName>
    <definedName name="Z_B074574B_58A9_45BD_A9E6_B80DE38FD320_.wvu.PrintArea" localSheetId="3" hidden="1">'Cグループ集計表 '!$A$1:$BC$37</definedName>
    <definedName name="Z_B074574B_58A9_45BD_A9E6_B80DE38FD320_.wvu.PrintArea" localSheetId="4" hidden="1">Dグループ集計表!$A$1:$BC$37</definedName>
  </definedNames>
  <calcPr calcId="191029"/>
  <customWorkbookViews>
    <customWorkbookView name="山田　正二 - 個人用ビュー" guid="{B074574B-58A9-45BD-A9E6-B80DE38FD320}" mergeInterval="0" personalView="1" maximized="1" windowWidth="1012" windowHeight="535" tabRatio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64" l="1"/>
  <c r="BD74" i="64"/>
  <c r="BD75" i="64" s="1"/>
  <c r="Q74" i="64"/>
  <c r="Q75" i="64" s="1"/>
  <c r="BU64" i="64"/>
  <c r="BU65" i="64" s="1"/>
  <c r="A64" i="64"/>
  <c r="A65" i="64" s="1"/>
  <c r="BU54" i="64"/>
  <c r="BU55" i="64" s="1"/>
  <c r="A54" i="64"/>
  <c r="A55" i="64" s="1"/>
  <c r="AQ48" i="64"/>
  <c r="BU44" i="64"/>
  <c r="BU45" i="64" s="1"/>
  <c r="A44" i="64"/>
  <c r="A45" i="64" s="1"/>
  <c r="BU34" i="64"/>
  <c r="BU35" i="64" s="1"/>
  <c r="A34" i="64"/>
  <c r="A35" i="64" s="1"/>
  <c r="BU24" i="64"/>
  <c r="BU25" i="64" s="1"/>
  <c r="A24" i="64"/>
  <c r="A25" i="64" s="1"/>
  <c r="AQ16" i="64"/>
  <c r="BU14" i="64"/>
  <c r="BU15" i="64" s="1"/>
  <c r="A14" i="64"/>
  <c r="A15" i="64" s="1"/>
  <c r="AM12" i="64"/>
  <c r="AM13" i="64" s="1"/>
  <c r="A116" i="63"/>
  <c r="A117" i="63" s="1"/>
  <c r="BJ112" i="63"/>
  <c r="AN118" i="63" s="1"/>
  <c r="BE112" i="63"/>
  <c r="AS118" i="63" s="1"/>
  <c r="BJ110" i="63"/>
  <c r="AN116" i="63" s="1"/>
  <c r="BE110" i="63"/>
  <c r="AS116" i="63" s="1"/>
  <c r="A110" i="63"/>
  <c r="AJ93" i="63" s="1"/>
  <c r="BJ108" i="63"/>
  <c r="AN114" i="63" s="1"/>
  <c r="BE108" i="63"/>
  <c r="AS114" i="63" s="1"/>
  <c r="BJ106" i="63"/>
  <c r="W118" i="63" s="1"/>
  <c r="BE106" i="63"/>
  <c r="AB118" i="63" s="1"/>
  <c r="AS106" i="63"/>
  <c r="W112" i="63" s="1"/>
  <c r="AN106" i="63"/>
  <c r="AB112" i="63" s="1"/>
  <c r="K106" i="63"/>
  <c r="BJ104" i="63"/>
  <c r="W116" i="63" s="1"/>
  <c r="BE104" i="63"/>
  <c r="AB116" i="63" s="1"/>
  <c r="AS104" i="63"/>
  <c r="W110" i="63" s="1"/>
  <c r="AN104" i="63"/>
  <c r="AB110" i="63" s="1"/>
  <c r="A104" i="63"/>
  <c r="A105" i="63" s="1"/>
  <c r="BJ102" i="63"/>
  <c r="W114" i="63" s="1"/>
  <c r="BE102" i="63"/>
  <c r="AB114" i="63" s="1"/>
  <c r="AS102" i="63"/>
  <c r="W108" i="63" s="1"/>
  <c r="AN102" i="63"/>
  <c r="AB108" i="63" s="1"/>
  <c r="BJ100" i="63"/>
  <c r="F118" i="63" s="1"/>
  <c r="BE100" i="63"/>
  <c r="K118" i="63" s="1"/>
  <c r="AS100" i="63"/>
  <c r="F112" i="63" s="1"/>
  <c r="AN100" i="63"/>
  <c r="K112" i="63" s="1"/>
  <c r="AB100" i="63"/>
  <c r="F106" i="63" s="1"/>
  <c r="W100" i="63"/>
  <c r="BJ98" i="63"/>
  <c r="F116" i="63" s="1"/>
  <c r="BE98" i="63"/>
  <c r="K116" i="63" s="1"/>
  <c r="AS98" i="63"/>
  <c r="F110" i="63" s="1"/>
  <c r="AN98" i="63"/>
  <c r="K110" i="63" s="1"/>
  <c r="AB98" i="63"/>
  <c r="F104" i="63" s="1"/>
  <c r="W98" i="63"/>
  <c r="K104" i="63" s="1"/>
  <c r="A98" i="63"/>
  <c r="A99" i="63" s="1"/>
  <c r="BJ96" i="63"/>
  <c r="F114" i="63" s="1"/>
  <c r="BE96" i="63"/>
  <c r="K114" i="63" s="1"/>
  <c r="AS96" i="63"/>
  <c r="F108" i="63" s="1"/>
  <c r="AN96" i="63"/>
  <c r="K108" i="63" s="1"/>
  <c r="AB96" i="63"/>
  <c r="F102" i="63" s="1"/>
  <c r="W96" i="63"/>
  <c r="K102" i="63" s="1"/>
  <c r="B93" i="63"/>
  <c r="A84" i="63"/>
  <c r="A85" i="63" s="1"/>
  <c r="A78" i="63"/>
  <c r="AJ61" i="63" s="1"/>
  <c r="A72" i="63"/>
  <c r="S61" i="63" s="1"/>
  <c r="A66" i="63"/>
  <c r="B61" i="63" s="1"/>
  <c r="A52" i="63"/>
  <c r="A53" i="63" s="1"/>
  <c r="CO50" i="63"/>
  <c r="AX48" i="63"/>
  <c r="Z54" i="63" s="1"/>
  <c r="AS48" i="63"/>
  <c r="AE54" i="63" s="1"/>
  <c r="AX46" i="63"/>
  <c r="Z52" i="63" s="1"/>
  <c r="AS46" i="63"/>
  <c r="AE52" i="63" s="1"/>
  <c r="A46" i="63"/>
  <c r="U35" i="63" s="1"/>
  <c r="CO44" i="63"/>
  <c r="AX44" i="63"/>
  <c r="Z50" i="63" s="1"/>
  <c r="AS44" i="63"/>
  <c r="AE50" i="63" s="1"/>
  <c r="AX42" i="63"/>
  <c r="G54" i="63" s="1"/>
  <c r="AS42" i="63"/>
  <c r="L54" i="63" s="1"/>
  <c r="AE42" i="63"/>
  <c r="G48" i="63" s="1"/>
  <c r="Z42" i="63"/>
  <c r="L48" i="63" s="1"/>
  <c r="AX40" i="63"/>
  <c r="G52" i="63" s="1"/>
  <c r="AS40" i="63"/>
  <c r="G46" i="63" s="1"/>
  <c r="AE40" i="63"/>
  <c r="Z40" i="63"/>
  <c r="L46" i="63" s="1"/>
  <c r="A40" i="63"/>
  <c r="A41" i="63" s="1"/>
  <c r="CO38" i="63"/>
  <c r="AX38" i="63"/>
  <c r="G50" i="63" s="1"/>
  <c r="AS38" i="63"/>
  <c r="L50" i="63" s="1"/>
  <c r="AE38" i="63"/>
  <c r="G44" i="63" s="1"/>
  <c r="Z38" i="63"/>
  <c r="L44" i="63" s="1"/>
  <c r="P26" i="63"/>
  <c r="L26" i="63"/>
  <c r="A26" i="63"/>
  <c r="AN9" i="63" s="1"/>
  <c r="CO24" i="63"/>
  <c r="AE24" i="63"/>
  <c r="L24" i="63"/>
  <c r="AX22" i="63"/>
  <c r="Z28" i="63" s="1"/>
  <c r="AS22" i="63"/>
  <c r="AE28" i="63" s="1"/>
  <c r="AX20" i="63"/>
  <c r="Z26" i="63" s="1"/>
  <c r="AS20" i="63"/>
  <c r="AE26" i="63" s="1"/>
  <c r="A20" i="63"/>
  <c r="A21" i="63" s="1"/>
  <c r="AX18" i="63"/>
  <c r="Z24" i="63" s="1"/>
  <c r="AS18" i="63"/>
  <c r="AX16" i="63"/>
  <c r="G28" i="63" s="1"/>
  <c r="AS16" i="63"/>
  <c r="L28" i="63" s="1"/>
  <c r="AE16" i="63"/>
  <c r="G22" i="63" s="1"/>
  <c r="Z16" i="63"/>
  <c r="L22" i="63" s="1"/>
  <c r="AX14" i="63"/>
  <c r="G26" i="63" s="1"/>
  <c r="AE14" i="63"/>
  <c r="G20" i="63" s="1"/>
  <c r="Z14" i="63"/>
  <c r="L20" i="63" s="1"/>
  <c r="A14" i="63"/>
  <c r="A15" i="63" s="1"/>
  <c r="CI12" i="63"/>
  <c r="AX12" i="63"/>
  <c r="G24" i="63" s="1"/>
  <c r="AO12" i="63"/>
  <c r="AE12" i="63"/>
  <c r="G18" i="63" s="1"/>
  <c r="Z12" i="63"/>
  <c r="L18" i="63" s="1"/>
  <c r="U9" i="63"/>
  <c r="A117" i="61"/>
  <c r="A118" i="61" s="1"/>
  <c r="BJ113" i="61"/>
  <c r="AN119" i="61" s="1"/>
  <c r="BE113" i="61"/>
  <c r="AS119" i="61" s="1"/>
  <c r="BJ111" i="61"/>
  <c r="AN117" i="61" s="1"/>
  <c r="BE111" i="61"/>
  <c r="AS117" i="61" s="1"/>
  <c r="A111" i="61"/>
  <c r="AJ94" i="61" s="1"/>
  <c r="BJ109" i="61"/>
  <c r="AN115" i="61" s="1"/>
  <c r="BE109" i="61"/>
  <c r="AS115" i="61" s="1"/>
  <c r="BJ107" i="61"/>
  <c r="W119" i="61" s="1"/>
  <c r="BE107" i="61"/>
  <c r="AB119" i="61" s="1"/>
  <c r="AS107" i="61"/>
  <c r="W113" i="61" s="1"/>
  <c r="AN107" i="61"/>
  <c r="AB113" i="61" s="1"/>
  <c r="K107" i="61"/>
  <c r="BJ105" i="61"/>
  <c r="W117" i="61" s="1"/>
  <c r="BE105" i="61"/>
  <c r="AB117" i="61" s="1"/>
  <c r="AS105" i="61"/>
  <c r="W111" i="61" s="1"/>
  <c r="AN105" i="61"/>
  <c r="AB111" i="61" s="1"/>
  <c r="A105" i="61"/>
  <c r="A106" i="61" s="1"/>
  <c r="BJ103" i="61"/>
  <c r="W115" i="61" s="1"/>
  <c r="BE103" i="61"/>
  <c r="AB115" i="61" s="1"/>
  <c r="AS103" i="61"/>
  <c r="W109" i="61" s="1"/>
  <c r="AN103" i="61"/>
  <c r="AB109" i="61" s="1"/>
  <c r="BJ101" i="61"/>
  <c r="F119" i="61" s="1"/>
  <c r="BE101" i="61"/>
  <c r="K119" i="61" s="1"/>
  <c r="AS101" i="61"/>
  <c r="F113" i="61" s="1"/>
  <c r="AN101" i="61"/>
  <c r="K113" i="61" s="1"/>
  <c r="AB101" i="61"/>
  <c r="F107" i="61" s="1"/>
  <c r="W101" i="61"/>
  <c r="BJ99" i="61"/>
  <c r="F117" i="61" s="1"/>
  <c r="BE99" i="61"/>
  <c r="K117" i="61" s="1"/>
  <c r="AS99" i="61"/>
  <c r="F111" i="61" s="1"/>
  <c r="AN99" i="61"/>
  <c r="K111" i="61" s="1"/>
  <c r="AF99" i="61"/>
  <c r="B105" i="61" s="1"/>
  <c r="AB99" i="61"/>
  <c r="F105" i="61" s="1"/>
  <c r="W99" i="61"/>
  <c r="K105" i="61" s="1"/>
  <c r="A99" i="61"/>
  <c r="A100" i="61" s="1"/>
  <c r="BJ97" i="61"/>
  <c r="F115" i="61" s="1"/>
  <c r="BE97" i="61"/>
  <c r="K115" i="61" s="1"/>
  <c r="AS97" i="61"/>
  <c r="F109" i="61" s="1"/>
  <c r="AN97" i="61"/>
  <c r="K109" i="61" s="1"/>
  <c r="AB97" i="61"/>
  <c r="F103" i="61" s="1"/>
  <c r="W97" i="61"/>
  <c r="K103" i="61" s="1"/>
  <c r="A85" i="61"/>
  <c r="A86" i="61" s="1"/>
  <c r="A79" i="61"/>
  <c r="A80" i="61" s="1"/>
  <c r="A73" i="61"/>
  <c r="S62" i="61" s="1"/>
  <c r="A67" i="61"/>
  <c r="B62" i="61" s="1"/>
  <c r="A53" i="61"/>
  <c r="A54" i="61" s="1"/>
  <c r="CO51" i="61"/>
  <c r="AX49" i="61"/>
  <c r="Z55" i="61" s="1"/>
  <c r="AS49" i="61"/>
  <c r="AE55" i="61" s="1"/>
  <c r="BB47" i="61"/>
  <c r="V53" i="61" s="1"/>
  <c r="AX47" i="61"/>
  <c r="Z53" i="61" s="1"/>
  <c r="AS47" i="61"/>
  <c r="AE53" i="61" s="1"/>
  <c r="A47" i="61"/>
  <c r="U36" i="61" s="1"/>
  <c r="CO45" i="61"/>
  <c r="AX45" i="61"/>
  <c r="Z51" i="61" s="1"/>
  <c r="AS45" i="61"/>
  <c r="AE51" i="61" s="1"/>
  <c r="AX43" i="61"/>
  <c r="G55" i="61" s="1"/>
  <c r="AS43" i="61"/>
  <c r="L55" i="61" s="1"/>
  <c r="AE43" i="61"/>
  <c r="G49" i="61" s="1"/>
  <c r="Z43" i="61"/>
  <c r="L49" i="61" s="1"/>
  <c r="AX41" i="61"/>
  <c r="G53" i="61" s="1"/>
  <c r="AS41" i="61"/>
  <c r="G47" i="61" s="1"/>
  <c r="AI41" i="61"/>
  <c r="C47" i="61" s="1"/>
  <c r="AE41" i="61"/>
  <c r="Z41" i="61"/>
  <c r="L47" i="61" s="1"/>
  <c r="A41" i="61"/>
  <c r="A42" i="61" s="1"/>
  <c r="CO39" i="61"/>
  <c r="AX39" i="61"/>
  <c r="G51" i="61" s="1"/>
  <c r="AS39" i="61"/>
  <c r="L51" i="61" s="1"/>
  <c r="AE39" i="61"/>
  <c r="G45" i="61" s="1"/>
  <c r="Z39" i="61"/>
  <c r="L45" i="61" s="1"/>
  <c r="A27" i="61"/>
  <c r="AN9" i="61" s="1"/>
  <c r="CO25" i="61"/>
  <c r="AX23" i="61"/>
  <c r="Z29" i="61" s="1"/>
  <c r="AS23" i="61"/>
  <c r="AE29" i="61" s="1"/>
  <c r="BB21" i="61"/>
  <c r="V27" i="61" s="1"/>
  <c r="AX21" i="61"/>
  <c r="Z27" i="61" s="1"/>
  <c r="AS21" i="61"/>
  <c r="AE27" i="61" s="1"/>
  <c r="A21" i="61"/>
  <c r="U9" i="61" s="1"/>
  <c r="AX19" i="61"/>
  <c r="Z25" i="61" s="1"/>
  <c r="AS19" i="61"/>
  <c r="AE25" i="61" s="1"/>
  <c r="AX17" i="61"/>
  <c r="G29" i="61" s="1"/>
  <c r="AS17" i="61"/>
  <c r="L29" i="61" s="1"/>
  <c r="AE17" i="61"/>
  <c r="G23" i="61" s="1"/>
  <c r="Z17" i="61"/>
  <c r="L23" i="61" s="1"/>
  <c r="AX15" i="61"/>
  <c r="G27" i="61" s="1"/>
  <c r="L27" i="61"/>
  <c r="P27" i="61"/>
  <c r="AE15" i="61"/>
  <c r="G21" i="61" s="1"/>
  <c r="Z15" i="61"/>
  <c r="L21" i="61" s="1"/>
  <c r="A15" i="61"/>
  <c r="A16" i="61" s="1"/>
  <c r="AX13" i="61"/>
  <c r="G25" i="61" s="1"/>
  <c r="AO13" i="61"/>
  <c r="L25" i="61" s="1"/>
  <c r="AE13" i="61"/>
  <c r="G19" i="61" s="1"/>
  <c r="Z13" i="61"/>
  <c r="L19" i="61" s="1"/>
  <c r="K75" i="60"/>
  <c r="BD72" i="60"/>
  <c r="BD73" i="60" s="1"/>
  <c r="Q72" i="60"/>
  <c r="Q73" i="60" s="1"/>
  <c r="BU62" i="60"/>
  <c r="BU63" i="60" s="1"/>
  <c r="A62" i="60"/>
  <c r="A63" i="60" s="1"/>
  <c r="BU52" i="60"/>
  <c r="BU53" i="60" s="1"/>
  <c r="A52" i="60"/>
  <c r="A53" i="60" s="1"/>
  <c r="AQ46" i="60"/>
  <c r="BU42" i="60"/>
  <c r="BU43" i="60" s="1"/>
  <c r="A42" i="60"/>
  <c r="A43" i="60" s="1"/>
  <c r="BU32" i="60"/>
  <c r="BU33" i="60" s="1"/>
  <c r="A32" i="60"/>
  <c r="A33" i="60" s="1"/>
  <c r="BU22" i="60"/>
  <c r="BU23" i="60" s="1"/>
  <c r="A22" i="60"/>
  <c r="A23" i="60" s="1"/>
  <c r="AQ14" i="60"/>
  <c r="BU12" i="60"/>
  <c r="BU13" i="60" s="1"/>
  <c r="A12" i="60"/>
  <c r="A13" i="60" s="1"/>
  <c r="AM10" i="60"/>
  <c r="AM11" i="60" s="1"/>
  <c r="A116" i="59"/>
  <c r="A117" i="59" s="1"/>
  <c r="BJ112" i="59"/>
  <c r="AN118" i="59" s="1"/>
  <c r="BE112" i="59"/>
  <c r="AS118" i="59" s="1"/>
  <c r="BJ110" i="59"/>
  <c r="AN116" i="59" s="1"/>
  <c r="BE110" i="59"/>
  <c r="AS116" i="59" s="1"/>
  <c r="A110" i="59"/>
  <c r="A111" i="59" s="1"/>
  <c r="BN108" i="59"/>
  <c r="BJ108" i="59"/>
  <c r="AN114" i="59" s="1"/>
  <c r="BE108" i="59"/>
  <c r="AS114" i="59" s="1"/>
  <c r="BJ106" i="59"/>
  <c r="W118" i="59" s="1"/>
  <c r="BE106" i="59"/>
  <c r="AB118" i="59" s="1"/>
  <c r="AS106" i="59"/>
  <c r="W112" i="59" s="1"/>
  <c r="AN106" i="59"/>
  <c r="AB112" i="59" s="1"/>
  <c r="K106" i="59"/>
  <c r="BJ104" i="59"/>
  <c r="W116" i="59" s="1"/>
  <c r="BE104" i="59"/>
  <c r="AB116" i="59" s="1"/>
  <c r="AS104" i="59"/>
  <c r="W110" i="59" s="1"/>
  <c r="AN104" i="59"/>
  <c r="AB110" i="59" s="1"/>
  <c r="AJ104" i="59"/>
  <c r="A104" i="59"/>
  <c r="A105" i="59" s="1"/>
  <c r="BN102" i="59"/>
  <c r="BJ102" i="59"/>
  <c r="W114" i="59" s="1"/>
  <c r="BE102" i="59"/>
  <c r="AB114" i="59" s="1"/>
  <c r="AW102" i="59"/>
  <c r="AS102" i="59"/>
  <c r="W108" i="59" s="1"/>
  <c r="AN102" i="59"/>
  <c r="AB108" i="59" s="1"/>
  <c r="BJ100" i="59"/>
  <c r="F118" i="59" s="1"/>
  <c r="BE100" i="59"/>
  <c r="K118" i="59" s="1"/>
  <c r="AS100" i="59"/>
  <c r="F112" i="59" s="1"/>
  <c r="AN100" i="59"/>
  <c r="K112" i="59" s="1"/>
  <c r="AB100" i="59"/>
  <c r="F106" i="59" s="1"/>
  <c r="W100" i="59"/>
  <c r="BJ98" i="59"/>
  <c r="F116" i="59" s="1"/>
  <c r="BE98" i="59"/>
  <c r="K116" i="59" s="1"/>
  <c r="BA98" i="59"/>
  <c r="O116" i="59" s="1"/>
  <c r="AS98" i="59"/>
  <c r="F110" i="59" s="1"/>
  <c r="AN98" i="59"/>
  <c r="K110" i="59" s="1"/>
  <c r="AB98" i="59"/>
  <c r="F104" i="59" s="1"/>
  <c r="W98" i="59"/>
  <c r="K104" i="59" s="1"/>
  <c r="S98" i="59"/>
  <c r="O104" i="59" s="1"/>
  <c r="A98" i="59"/>
  <c r="A99" i="59" s="1"/>
  <c r="CH96" i="59"/>
  <c r="BN96" i="59"/>
  <c r="BJ96" i="59"/>
  <c r="F114" i="59" s="1"/>
  <c r="BE96" i="59"/>
  <c r="K114" i="59" s="1"/>
  <c r="AW96" i="59"/>
  <c r="AS96" i="59"/>
  <c r="F108" i="59" s="1"/>
  <c r="AN96" i="59"/>
  <c r="K108" i="59" s="1"/>
  <c r="AF96" i="59"/>
  <c r="AB96" i="59"/>
  <c r="F102" i="59" s="1"/>
  <c r="W96" i="59"/>
  <c r="K102" i="59" s="1"/>
  <c r="A84" i="59"/>
  <c r="A85" i="59" s="1"/>
  <c r="AS82" i="59"/>
  <c r="BJ80" i="59"/>
  <c r="AN86" i="59" s="1"/>
  <c r="BE80" i="59"/>
  <c r="AS86" i="59" s="1"/>
  <c r="BN78" i="59"/>
  <c r="AJ84" i="59" s="1"/>
  <c r="BJ78" i="59"/>
  <c r="AN84" i="59" s="1"/>
  <c r="BE78" i="59"/>
  <c r="AS84" i="59" s="1"/>
  <c r="BA78" i="59"/>
  <c r="AW84" i="59" s="1"/>
  <c r="A78" i="59"/>
  <c r="A79" i="59" s="1"/>
  <c r="BN76" i="59"/>
  <c r="BJ76" i="59"/>
  <c r="AN82" i="59" s="1"/>
  <c r="BE76" i="59"/>
  <c r="BJ74" i="59"/>
  <c r="W86" i="59" s="1"/>
  <c r="BE74" i="59"/>
  <c r="AB86" i="59" s="1"/>
  <c r="AS74" i="59"/>
  <c r="W80" i="59" s="1"/>
  <c r="AN74" i="59"/>
  <c r="AB80" i="59" s="1"/>
  <c r="F74" i="59"/>
  <c r="BJ72" i="59"/>
  <c r="W84" i="59" s="1"/>
  <c r="BE72" i="59"/>
  <c r="AB84" i="59" s="1"/>
  <c r="AS72" i="59"/>
  <c r="W78" i="59" s="1"/>
  <c r="AN72" i="59"/>
  <c r="AB78" i="59" s="1"/>
  <c r="AJ72" i="59"/>
  <c r="AF78" i="59" s="1"/>
  <c r="A72" i="59"/>
  <c r="A73" i="59" s="1"/>
  <c r="BN70" i="59"/>
  <c r="BJ70" i="59"/>
  <c r="W82" i="59" s="1"/>
  <c r="BE70" i="59"/>
  <c r="AB82" i="59" s="1"/>
  <c r="AW70" i="59"/>
  <c r="AS70" i="59"/>
  <c r="W76" i="59" s="1"/>
  <c r="AN70" i="59"/>
  <c r="AB76" i="59" s="1"/>
  <c r="BJ68" i="59"/>
  <c r="F86" i="59" s="1"/>
  <c r="BE68" i="59"/>
  <c r="K86" i="59" s="1"/>
  <c r="AS68" i="59"/>
  <c r="F80" i="59" s="1"/>
  <c r="AN68" i="59"/>
  <c r="K80" i="59" s="1"/>
  <c r="AB68" i="59"/>
  <c r="W68" i="59"/>
  <c r="K74" i="59" s="1"/>
  <c r="BN66" i="59"/>
  <c r="B84" i="59" s="1"/>
  <c r="BJ66" i="59"/>
  <c r="F84" i="59" s="1"/>
  <c r="BE66" i="59"/>
  <c r="K84" i="59" s="1"/>
  <c r="BA66" i="59"/>
  <c r="O84" i="59" s="1"/>
  <c r="AS66" i="59"/>
  <c r="F78" i="59" s="1"/>
  <c r="AN66" i="59"/>
  <c r="K78" i="59" s="1"/>
  <c r="AJ66" i="59"/>
  <c r="O78" i="59" s="1"/>
  <c r="AB66" i="59"/>
  <c r="F72" i="59" s="1"/>
  <c r="W66" i="59"/>
  <c r="K72" i="59" s="1"/>
  <c r="A66" i="59"/>
  <c r="A67" i="59" s="1"/>
  <c r="BN64" i="59"/>
  <c r="BJ64" i="59"/>
  <c r="F82" i="59" s="1"/>
  <c r="BE64" i="59"/>
  <c r="K82" i="59" s="1"/>
  <c r="AW64" i="59"/>
  <c r="AS64" i="59"/>
  <c r="F76" i="59" s="1"/>
  <c r="AN64" i="59"/>
  <c r="K76" i="59" s="1"/>
  <c r="AF64" i="59"/>
  <c r="AB64" i="59"/>
  <c r="F70" i="59" s="1"/>
  <c r="W64" i="59"/>
  <c r="K70" i="59" s="1"/>
  <c r="A52" i="59"/>
  <c r="A53" i="59" s="1"/>
  <c r="AX48" i="59"/>
  <c r="Z54" i="59" s="1"/>
  <c r="AS48" i="59"/>
  <c r="AE54" i="59" s="1"/>
  <c r="AX46" i="59"/>
  <c r="Z52" i="59" s="1"/>
  <c r="AS46" i="59"/>
  <c r="AE52" i="59" s="1"/>
  <c r="L46" i="59"/>
  <c r="A46" i="59"/>
  <c r="A47" i="59" s="1"/>
  <c r="CC44" i="59"/>
  <c r="BB44" i="59"/>
  <c r="AX44" i="59"/>
  <c r="Z50" i="59" s="1"/>
  <c r="AS44" i="59"/>
  <c r="AE50" i="59" s="1"/>
  <c r="AX42" i="59"/>
  <c r="G54" i="59" s="1"/>
  <c r="AS42" i="59"/>
  <c r="L54" i="59" s="1"/>
  <c r="AE42" i="59"/>
  <c r="G48" i="59" s="1"/>
  <c r="Z42" i="59"/>
  <c r="L48" i="59" s="1"/>
  <c r="AX40" i="59"/>
  <c r="G52" i="59" s="1"/>
  <c r="AS40" i="59"/>
  <c r="G46" i="59" s="1"/>
  <c r="AO40" i="59"/>
  <c r="P52" i="59" s="1"/>
  <c r="AI40" i="59"/>
  <c r="C46" i="59" s="1"/>
  <c r="AE40" i="59"/>
  <c r="Z40" i="59"/>
  <c r="A40" i="59"/>
  <c r="B35" i="59" s="1"/>
  <c r="CC38" i="59"/>
  <c r="BB38" i="59"/>
  <c r="AX38" i="59"/>
  <c r="G50" i="59" s="1"/>
  <c r="AS38" i="59"/>
  <c r="L50" i="59" s="1"/>
  <c r="AI38" i="59"/>
  <c r="AE38" i="59"/>
  <c r="G44" i="59" s="1"/>
  <c r="Z38" i="59"/>
  <c r="L44" i="59" s="1"/>
  <c r="A26" i="59"/>
  <c r="A27" i="59" s="1"/>
  <c r="AX22" i="59"/>
  <c r="Z28" i="59" s="1"/>
  <c r="AS22" i="59"/>
  <c r="AE28" i="59" s="1"/>
  <c r="AX20" i="59"/>
  <c r="Z26" i="59" s="1"/>
  <c r="AS20" i="59"/>
  <c r="AE26" i="59" s="1"/>
  <c r="A20" i="59"/>
  <c r="A21" i="59" s="1"/>
  <c r="BB18" i="59"/>
  <c r="AX18" i="59"/>
  <c r="Z24" i="59" s="1"/>
  <c r="AS18" i="59"/>
  <c r="AE24" i="59" s="1"/>
  <c r="AX16" i="59"/>
  <c r="G28" i="59" s="1"/>
  <c r="AS16" i="59"/>
  <c r="L28" i="59" s="1"/>
  <c r="AE16" i="59"/>
  <c r="G22" i="59" s="1"/>
  <c r="Z16" i="59"/>
  <c r="L22" i="59" s="1"/>
  <c r="AX14" i="59"/>
  <c r="G26" i="59" s="1"/>
  <c r="AS14" i="59"/>
  <c r="L26" i="59" s="1"/>
  <c r="AO14" i="59"/>
  <c r="P26" i="59" s="1"/>
  <c r="AE14" i="59"/>
  <c r="G20" i="59" s="1"/>
  <c r="Z14" i="59"/>
  <c r="L20" i="59" s="1"/>
  <c r="V14" i="59"/>
  <c r="P20" i="59" s="1"/>
  <c r="A14" i="59"/>
  <c r="A15" i="59" s="1"/>
  <c r="BB12" i="59"/>
  <c r="AX12" i="59"/>
  <c r="G24" i="59" s="1"/>
  <c r="AS12" i="59"/>
  <c r="L24" i="59" s="1"/>
  <c r="AI12" i="59"/>
  <c r="AE12" i="59"/>
  <c r="G18" i="59" s="1"/>
  <c r="Z12" i="59"/>
  <c r="L18" i="59" s="1"/>
  <c r="BD72" i="56"/>
  <c r="BD73" i="56" s="1"/>
  <c r="BU62" i="56"/>
  <c r="BU63" i="56" s="1"/>
  <c r="BU52" i="56"/>
  <c r="BU53" i="56" s="1"/>
  <c r="BU42" i="56"/>
  <c r="BU43" i="56" s="1"/>
  <c r="BU32" i="56"/>
  <c r="BU33" i="56" s="1"/>
  <c r="BU22" i="56"/>
  <c r="BU23" i="56" s="1"/>
  <c r="Q72" i="56"/>
  <c r="Q73" i="56" s="1"/>
  <c r="A62" i="56"/>
  <c r="A63" i="56" s="1"/>
  <c r="A52" i="56"/>
  <c r="A53" i="56" s="1"/>
  <c r="A42" i="56"/>
  <c r="A43" i="56" s="1"/>
  <c r="A32" i="56"/>
  <c r="A33" i="56" s="1"/>
  <c r="A22" i="56"/>
  <c r="A23" i="56" s="1"/>
  <c r="BU12" i="56"/>
  <c r="BU13" i="56" s="1"/>
  <c r="A12" i="56"/>
  <c r="A13" i="56" s="1"/>
  <c r="C25" i="41"/>
  <c r="C36" i="41" s="1"/>
  <c r="C20" i="41"/>
  <c r="C35" i="41" s="1"/>
  <c r="C15" i="41"/>
  <c r="Q7" i="41" s="1"/>
  <c r="C10" i="41"/>
  <c r="C33" i="41" s="1"/>
  <c r="C25" i="57"/>
  <c r="C36" i="57" s="1"/>
  <c r="C20" i="57"/>
  <c r="X7" i="57" s="1"/>
  <c r="C15" i="57"/>
  <c r="Q7" i="57" s="1"/>
  <c r="C10" i="57"/>
  <c r="C33" i="57" s="1"/>
  <c r="C39" i="37"/>
  <c r="C52" i="37" s="1"/>
  <c r="C34" i="37"/>
  <c r="Q26" i="37" s="1"/>
  <c r="C29" i="37"/>
  <c r="C50" i="37" s="1"/>
  <c r="C19" i="37"/>
  <c r="X6" i="37" s="1"/>
  <c r="C14" i="37"/>
  <c r="C47" i="37" s="1"/>
  <c r="C9" i="37"/>
  <c r="C46" i="37" s="1"/>
  <c r="AQ46" i="56"/>
  <c r="AQ14" i="56"/>
  <c r="AM10" i="56"/>
  <c r="AM11" i="56" s="1"/>
  <c r="P36" i="57"/>
  <c r="P35" i="57"/>
  <c r="P34" i="57"/>
  <c r="AO33" i="57"/>
  <c r="BB10" i="57" s="1"/>
  <c r="AL33" i="57"/>
  <c r="CH64" i="59" s="1"/>
  <c r="P33" i="57"/>
  <c r="U28" i="57"/>
  <c r="S28" i="57"/>
  <c r="N28" i="57"/>
  <c r="L28" i="57"/>
  <c r="H28" i="57"/>
  <c r="AB27" i="57"/>
  <c r="Z27" i="57"/>
  <c r="U27" i="57"/>
  <c r="S27" i="57"/>
  <c r="N27" i="57"/>
  <c r="L27" i="57"/>
  <c r="AB26" i="57"/>
  <c r="Z26" i="57"/>
  <c r="U26" i="57"/>
  <c r="T26" i="57"/>
  <c r="S26" i="57"/>
  <c r="N26" i="57"/>
  <c r="M26" i="57"/>
  <c r="L26" i="57"/>
  <c r="AB25" i="57"/>
  <c r="Z25" i="57"/>
  <c r="U25" i="57"/>
  <c r="S25" i="57"/>
  <c r="N25" i="57"/>
  <c r="L25" i="57"/>
  <c r="U24" i="57"/>
  <c r="S24" i="57"/>
  <c r="N24" i="57"/>
  <c r="L24" i="57"/>
  <c r="U23" i="57"/>
  <c r="S23" i="57"/>
  <c r="N23" i="57"/>
  <c r="L23" i="57"/>
  <c r="H23" i="57"/>
  <c r="U22" i="57"/>
  <c r="S22" i="57"/>
  <c r="N22" i="57"/>
  <c r="L22" i="57"/>
  <c r="AK21" i="57"/>
  <c r="AE21" i="57"/>
  <c r="U21" i="57"/>
  <c r="T21" i="57"/>
  <c r="S21" i="57"/>
  <c r="N21" i="57"/>
  <c r="M21" i="57"/>
  <c r="L21" i="57"/>
  <c r="U20" i="57"/>
  <c r="S20" i="57"/>
  <c r="N20" i="57"/>
  <c r="L20" i="57"/>
  <c r="U19" i="57"/>
  <c r="S19" i="57"/>
  <c r="N19" i="57"/>
  <c r="L19" i="57"/>
  <c r="N18" i="57"/>
  <c r="L18" i="57"/>
  <c r="H18" i="57"/>
  <c r="N17" i="57"/>
  <c r="L17" i="57"/>
  <c r="AK16" i="57"/>
  <c r="Q26" i="57" s="1"/>
  <c r="AE16" i="57"/>
  <c r="BA72" i="59" s="1"/>
  <c r="AF84" i="59" s="1"/>
  <c r="AD16" i="57"/>
  <c r="AW72" i="59" s="1"/>
  <c r="S78" i="59" s="1"/>
  <c r="X16" i="57"/>
  <c r="W21" i="57" s="1"/>
  <c r="N16" i="57"/>
  <c r="M16" i="57"/>
  <c r="L16" i="57"/>
  <c r="N15" i="57"/>
  <c r="L15" i="57"/>
  <c r="L14" i="57"/>
  <c r="H13" i="57"/>
  <c r="AK11" i="57"/>
  <c r="AE11" i="57"/>
  <c r="AD11" i="57"/>
  <c r="AW66" i="59" s="1"/>
  <c r="B78" i="59" s="1"/>
  <c r="X11" i="57"/>
  <c r="W11" i="57"/>
  <c r="J16" i="57" s="1"/>
  <c r="Q11" i="57"/>
  <c r="S66" i="59" s="1"/>
  <c r="O72" i="59" s="1"/>
  <c r="K75" i="56"/>
  <c r="L27" i="41"/>
  <c r="L26" i="41"/>
  <c r="L25" i="41"/>
  <c r="N27" i="41"/>
  <c r="N26" i="41"/>
  <c r="N25" i="41"/>
  <c r="AO33" i="41"/>
  <c r="CM97" i="61" s="1"/>
  <c r="AL33" i="41"/>
  <c r="CH96" i="63" s="1"/>
  <c r="AM34" i="37"/>
  <c r="S26" i="41"/>
  <c r="S25" i="41"/>
  <c r="AE16" i="41"/>
  <c r="BA104" i="63" s="1"/>
  <c r="AF116" i="63" s="1"/>
  <c r="AK16" i="41"/>
  <c r="BN105" i="61" s="1"/>
  <c r="S117" i="61" s="1"/>
  <c r="W11" i="41"/>
  <c r="AF98" i="63" s="1"/>
  <c r="B104" i="63" s="1"/>
  <c r="Q11" i="41"/>
  <c r="S98" i="63" s="1"/>
  <c r="O104" i="63" s="1"/>
  <c r="X11" i="41"/>
  <c r="AJ99" i="61" s="1"/>
  <c r="O111" i="61" s="1"/>
  <c r="AD11" i="41"/>
  <c r="AW98" i="59" s="1"/>
  <c r="B110" i="59" s="1"/>
  <c r="L22" i="41"/>
  <c r="L21" i="41"/>
  <c r="L20" i="41"/>
  <c r="N21" i="41"/>
  <c r="N22" i="41"/>
  <c r="N20" i="41"/>
  <c r="H13" i="41"/>
  <c r="U25" i="41"/>
  <c r="U27" i="41"/>
  <c r="U26" i="41"/>
  <c r="S27" i="41"/>
  <c r="AB27" i="41"/>
  <c r="AB26" i="41"/>
  <c r="AB25" i="41"/>
  <c r="Z27" i="41"/>
  <c r="Z26" i="41"/>
  <c r="Z25" i="41"/>
  <c r="S20" i="41"/>
  <c r="S22" i="41"/>
  <c r="U22" i="41"/>
  <c r="U20" i="41"/>
  <c r="AD16" i="41"/>
  <c r="AW104" i="63" s="1"/>
  <c r="S110" i="63" s="1"/>
  <c r="X16" i="41"/>
  <c r="W21" i="41" s="1"/>
  <c r="AK21" i="41"/>
  <c r="BN110" i="63" s="1"/>
  <c r="AJ116" i="63" s="1"/>
  <c r="AE21" i="41"/>
  <c r="AK22" i="41" s="1"/>
  <c r="AK11" i="41"/>
  <c r="J26" i="41" s="1"/>
  <c r="AE11" i="41"/>
  <c r="P26" i="41" s="1"/>
  <c r="U28" i="41"/>
  <c r="S28" i="41"/>
  <c r="T26" i="41"/>
  <c r="U24" i="41"/>
  <c r="S24" i="41"/>
  <c r="N28" i="41"/>
  <c r="L28" i="41"/>
  <c r="M26" i="41"/>
  <c r="N24" i="41"/>
  <c r="L24" i="41"/>
  <c r="P35" i="41"/>
  <c r="P36" i="41"/>
  <c r="P34" i="41"/>
  <c r="P33" i="41"/>
  <c r="H28" i="41"/>
  <c r="U23" i="41"/>
  <c r="S23" i="41"/>
  <c r="N23" i="41"/>
  <c r="L23" i="41"/>
  <c r="H23" i="41"/>
  <c r="U21" i="41"/>
  <c r="T21" i="41"/>
  <c r="S21" i="41"/>
  <c r="M21" i="41"/>
  <c r="U19" i="41"/>
  <c r="S19" i="41"/>
  <c r="N19" i="41"/>
  <c r="L19" i="41"/>
  <c r="N18" i="41"/>
  <c r="L18" i="41"/>
  <c r="H18" i="41"/>
  <c r="N17" i="41"/>
  <c r="L17" i="41"/>
  <c r="N16" i="41"/>
  <c r="M16" i="41"/>
  <c r="L16" i="41"/>
  <c r="N15" i="41"/>
  <c r="L15" i="41"/>
  <c r="L14" i="41"/>
  <c r="P21" i="41"/>
  <c r="Y35" i="41" s="1"/>
  <c r="CD108" i="63" s="1"/>
  <c r="AE12" i="41"/>
  <c r="AK13" i="41"/>
  <c r="P16" i="41"/>
  <c r="X12" i="41"/>
  <c r="P22" i="41" s="1"/>
  <c r="P52" i="37"/>
  <c r="P51" i="37"/>
  <c r="AN50" i="37"/>
  <c r="CI38" i="63" s="1"/>
  <c r="AL50" i="37"/>
  <c r="CC38" i="63" s="1"/>
  <c r="P50" i="37"/>
  <c r="P48" i="37"/>
  <c r="P47" i="37"/>
  <c r="AN46" i="37"/>
  <c r="CI12" i="59" s="1"/>
  <c r="AL46" i="37"/>
  <c r="AP46" i="37" s="1"/>
  <c r="P46" i="37"/>
  <c r="H42" i="37"/>
  <c r="U41" i="37"/>
  <c r="S41" i="37"/>
  <c r="N41" i="37"/>
  <c r="L41" i="37"/>
  <c r="U40" i="37"/>
  <c r="T40" i="37"/>
  <c r="S40" i="37"/>
  <c r="N40" i="37"/>
  <c r="M40" i="37"/>
  <c r="L40" i="37"/>
  <c r="AL52" i="37" s="1"/>
  <c r="CC50" i="59" s="1"/>
  <c r="U39" i="37"/>
  <c r="S39" i="37"/>
  <c r="N39" i="37"/>
  <c r="L39" i="37"/>
  <c r="H37" i="37"/>
  <c r="N36" i="37"/>
  <c r="L36" i="37"/>
  <c r="AD35" i="37"/>
  <c r="Q40" i="37" s="1"/>
  <c r="X35" i="37"/>
  <c r="W40" i="37" s="1"/>
  <c r="Y52" i="37" s="1"/>
  <c r="BW50" i="59" s="1"/>
  <c r="N35" i="37"/>
  <c r="M35" i="37"/>
  <c r="L35" i="37"/>
  <c r="N34" i="37"/>
  <c r="L34" i="37"/>
  <c r="AL51" i="37" s="1"/>
  <c r="CC45" i="61" s="1"/>
  <c r="H32" i="37"/>
  <c r="AM31" i="37"/>
  <c r="W31" i="37"/>
  <c r="J36" i="37" s="1"/>
  <c r="AD30" i="37"/>
  <c r="BB41" i="61" s="1"/>
  <c r="C53" i="61" s="1"/>
  <c r="X30" i="37"/>
  <c r="P40" i="37" s="1"/>
  <c r="W30" i="37"/>
  <c r="Y50" i="37" s="1"/>
  <c r="Q30" i="37"/>
  <c r="Q31" i="37" s="1"/>
  <c r="P36" i="37" s="1"/>
  <c r="AM28" i="37"/>
  <c r="U22" i="37"/>
  <c r="S22" i="37"/>
  <c r="N22" i="37"/>
  <c r="L22" i="37"/>
  <c r="H22" i="37"/>
  <c r="U21" i="37"/>
  <c r="S21" i="37"/>
  <c r="N21" i="37"/>
  <c r="L21" i="37"/>
  <c r="U20" i="37"/>
  <c r="T20" i="37"/>
  <c r="S20" i="37"/>
  <c r="N20" i="37"/>
  <c r="M20" i="37"/>
  <c r="L20" i="37"/>
  <c r="U19" i="37"/>
  <c r="S19" i="37"/>
  <c r="N19" i="37"/>
  <c r="L19" i="37"/>
  <c r="U18" i="37"/>
  <c r="S18" i="37"/>
  <c r="N18" i="37"/>
  <c r="L18" i="37"/>
  <c r="N17" i="37"/>
  <c r="L17" i="37"/>
  <c r="H17" i="37"/>
  <c r="N16" i="37"/>
  <c r="L16" i="37"/>
  <c r="AD15" i="37"/>
  <c r="Q20" i="37" s="1"/>
  <c r="X15" i="37"/>
  <c r="AO20" i="59" s="1"/>
  <c r="AI26" i="59" s="1"/>
  <c r="N15" i="37"/>
  <c r="M15" i="37"/>
  <c r="L15" i="37"/>
  <c r="AM14" i="37"/>
  <c r="N14" i="37"/>
  <c r="L14" i="37"/>
  <c r="L13" i="37"/>
  <c r="H12" i="37"/>
  <c r="AM11" i="37"/>
  <c r="AD10" i="37"/>
  <c r="AD12" i="37" s="1"/>
  <c r="J22" i="37" s="1"/>
  <c r="X10" i="37"/>
  <c r="X12" i="37" s="1"/>
  <c r="P22" i="37" s="1"/>
  <c r="W10" i="37"/>
  <c r="Y46" i="37" s="1"/>
  <c r="BW13" i="61" s="1"/>
  <c r="Q10" i="37"/>
  <c r="V14" i="63" s="1"/>
  <c r="P20" i="63" s="1"/>
  <c r="AM8" i="37"/>
  <c r="P20" i="37"/>
  <c r="P35" i="37"/>
  <c r="Y51" i="37" s="1"/>
  <c r="BW44" i="59" s="1"/>
  <c r="Q32" i="37"/>
  <c r="P37" i="37" s="1"/>
  <c r="E31" i="37"/>
  <c r="J40" i="37"/>
  <c r="AD32" i="37"/>
  <c r="J42" i="37" s="1"/>
  <c r="BW39" i="61" l="1"/>
  <c r="BW38" i="63"/>
  <c r="BW38" i="59"/>
  <c r="BB40" i="59"/>
  <c r="C52" i="59" s="1"/>
  <c r="AO46" i="59"/>
  <c r="AI52" i="59" s="1"/>
  <c r="CI13" i="61"/>
  <c r="CI39" i="61"/>
  <c r="AW99" i="61"/>
  <c r="B111" i="61" s="1"/>
  <c r="BB14" i="63"/>
  <c r="C26" i="63" s="1"/>
  <c r="V40" i="63"/>
  <c r="P46" i="63" s="1"/>
  <c r="BW50" i="63"/>
  <c r="AJ98" i="63"/>
  <c r="O110" i="63" s="1"/>
  <c r="BB14" i="59"/>
  <c r="C26" i="59" s="1"/>
  <c r="CC39" i="61"/>
  <c r="V50" i="37"/>
  <c r="Q21" i="41"/>
  <c r="AK17" i="41"/>
  <c r="Q27" i="41" s="1"/>
  <c r="BB20" i="59"/>
  <c r="V26" i="59" s="1"/>
  <c r="AF66" i="59"/>
  <c r="B72" i="59" s="1"/>
  <c r="BN98" i="59"/>
  <c r="B116" i="59" s="1"/>
  <c r="BA99" i="61"/>
  <c r="O117" i="61" s="1"/>
  <c r="BN111" i="61"/>
  <c r="AJ117" i="61" s="1"/>
  <c r="AO20" i="63"/>
  <c r="AI26" i="63" s="1"/>
  <c r="BW44" i="63"/>
  <c r="CC50" i="63"/>
  <c r="BN104" i="63"/>
  <c r="S116" i="63" s="1"/>
  <c r="BA110" i="63"/>
  <c r="AW116" i="63" s="1"/>
  <c r="AE17" i="41"/>
  <c r="W27" i="41" s="1"/>
  <c r="X11" i="37"/>
  <c r="P21" i="37" s="1"/>
  <c r="AL48" i="37"/>
  <c r="X17" i="41"/>
  <c r="BN110" i="59"/>
  <c r="AJ116" i="59" s="1"/>
  <c r="AR50" i="37"/>
  <c r="CO38" i="59" s="1"/>
  <c r="BW51" i="61"/>
  <c r="CC44" i="63"/>
  <c r="BW12" i="59"/>
  <c r="BB46" i="59"/>
  <c r="V52" i="59" s="1"/>
  <c r="CM96" i="59"/>
  <c r="V15" i="61"/>
  <c r="P21" i="61" s="1"/>
  <c r="V41" i="61"/>
  <c r="P47" i="61" s="1"/>
  <c r="CC51" i="61"/>
  <c r="AN35" i="63"/>
  <c r="AI40" i="63"/>
  <c r="C46" i="63" s="1"/>
  <c r="AW98" i="63"/>
  <c r="B110" i="63" s="1"/>
  <c r="BA110" i="59"/>
  <c r="AW116" i="59" s="1"/>
  <c r="CC12" i="59"/>
  <c r="BW45" i="61"/>
  <c r="BN99" i="61"/>
  <c r="B117" i="61" s="1"/>
  <c r="BB20" i="63"/>
  <c r="V26" i="63" s="1"/>
  <c r="AO40" i="63"/>
  <c r="P52" i="63" s="1"/>
  <c r="BA98" i="63"/>
  <c r="O116" i="63" s="1"/>
  <c r="AN51" i="37"/>
  <c r="CC13" i="61"/>
  <c r="AD11" i="37"/>
  <c r="J21" i="37" s="1"/>
  <c r="AD17" i="41"/>
  <c r="J27" i="41" s="1"/>
  <c r="V52" i="37"/>
  <c r="AD13" i="41"/>
  <c r="J23" i="41" s="1"/>
  <c r="V33" i="41"/>
  <c r="Y33" i="41"/>
  <c r="BN72" i="59"/>
  <c r="S84" i="59" s="1"/>
  <c r="CH97" i="61"/>
  <c r="BW12" i="63"/>
  <c r="J21" i="41"/>
  <c r="C22" i="41" s="1"/>
  <c r="C12" i="57"/>
  <c r="CI38" i="59"/>
  <c r="AO41" i="61"/>
  <c r="P53" i="61" s="1"/>
  <c r="AJ105" i="61"/>
  <c r="CC12" i="63"/>
  <c r="BB40" i="63"/>
  <c r="C52" i="63" s="1"/>
  <c r="AO46" i="63"/>
  <c r="AI52" i="63" s="1"/>
  <c r="BN98" i="63"/>
  <c r="B116" i="63" s="1"/>
  <c r="Q26" i="41"/>
  <c r="C27" i="41" s="1"/>
  <c r="X31" i="37"/>
  <c r="P41" i="37" s="1"/>
  <c r="C31" i="37"/>
  <c r="AZ50" i="37" s="1"/>
  <c r="X13" i="41"/>
  <c r="P23" i="41" s="1"/>
  <c r="V40" i="59"/>
  <c r="P46" i="59" s="1"/>
  <c r="AF98" i="59"/>
  <c r="B104" i="59" s="1"/>
  <c r="AW104" i="59"/>
  <c r="S110" i="59" s="1"/>
  <c r="AO21" i="61"/>
  <c r="AI27" i="61" s="1"/>
  <c r="AO47" i="61"/>
  <c r="AI53" i="61" s="1"/>
  <c r="S99" i="61"/>
  <c r="O105" i="61" s="1"/>
  <c r="CD109" i="61"/>
  <c r="CM96" i="63"/>
  <c r="AI15" i="61"/>
  <c r="C21" i="61" s="1"/>
  <c r="AD12" i="41"/>
  <c r="J22" i="41" s="1"/>
  <c r="C12" i="41"/>
  <c r="AJ98" i="59"/>
  <c r="O110" i="59" s="1"/>
  <c r="BA104" i="59"/>
  <c r="CD108" i="59"/>
  <c r="BB15" i="61"/>
  <c r="C27" i="61" s="1"/>
  <c r="AW105" i="61"/>
  <c r="S111" i="61" s="1"/>
  <c r="BB46" i="63"/>
  <c r="V52" i="63" s="1"/>
  <c r="AJ104" i="63"/>
  <c r="J35" i="37"/>
  <c r="C36" i="37" s="1"/>
  <c r="W12" i="41"/>
  <c r="J17" i="41" s="1"/>
  <c r="Q13" i="41"/>
  <c r="AL34" i="41"/>
  <c r="AI14" i="59"/>
  <c r="C20" i="59" s="1"/>
  <c r="CM64" i="59"/>
  <c r="BA105" i="61"/>
  <c r="AF117" i="61" s="1"/>
  <c r="S93" i="63"/>
  <c r="Y34" i="41"/>
  <c r="BN104" i="59"/>
  <c r="S116" i="59" s="1"/>
  <c r="BA93" i="63"/>
  <c r="AK18" i="41"/>
  <c r="Q28" i="41" s="1"/>
  <c r="BA111" i="61"/>
  <c r="AW117" i="61" s="1"/>
  <c r="AI14" i="63"/>
  <c r="C20" i="63" s="1"/>
  <c r="A73" i="63"/>
  <c r="A111" i="63"/>
  <c r="B35" i="63"/>
  <c r="A47" i="63"/>
  <c r="A27" i="63"/>
  <c r="L52" i="63"/>
  <c r="A67" i="63"/>
  <c r="B9" i="63"/>
  <c r="AF110" i="63"/>
  <c r="A79" i="63"/>
  <c r="BA61" i="63"/>
  <c r="AJ62" i="61"/>
  <c r="A22" i="61"/>
  <c r="B94" i="61"/>
  <c r="A48" i="61"/>
  <c r="B9" i="61"/>
  <c r="AN36" i="61"/>
  <c r="S94" i="61"/>
  <c r="A112" i="61"/>
  <c r="BA94" i="61"/>
  <c r="B36" i="61"/>
  <c r="A28" i="61"/>
  <c r="L53" i="61"/>
  <c r="A68" i="61"/>
  <c r="A74" i="61"/>
  <c r="AF111" i="61"/>
  <c r="BA62" i="61"/>
  <c r="A41" i="59"/>
  <c r="B93" i="59"/>
  <c r="S93" i="59"/>
  <c r="B9" i="59"/>
  <c r="U9" i="59"/>
  <c r="AN9" i="59"/>
  <c r="U35" i="59"/>
  <c r="B61" i="59"/>
  <c r="AJ93" i="59"/>
  <c r="AN35" i="59"/>
  <c r="S61" i="59"/>
  <c r="BA93" i="59"/>
  <c r="AJ61" i="59"/>
  <c r="BA61" i="59"/>
  <c r="L52" i="59"/>
  <c r="AE23" i="57"/>
  <c r="AK22" i="57"/>
  <c r="AE22" i="57"/>
  <c r="AD26" i="57"/>
  <c r="AK23" i="57"/>
  <c r="AE18" i="57"/>
  <c r="W28" i="57" s="1"/>
  <c r="AE17" i="57"/>
  <c r="W27" i="57" s="1"/>
  <c r="AK17" i="57"/>
  <c r="Q27" i="57" s="1"/>
  <c r="W26" i="57"/>
  <c r="AK18" i="57"/>
  <c r="Q28" i="57" s="1"/>
  <c r="AD18" i="57"/>
  <c r="Q23" i="57" s="1"/>
  <c r="AD17" i="57"/>
  <c r="J27" i="57" s="1"/>
  <c r="X17" i="57"/>
  <c r="P27" i="57" s="1"/>
  <c r="AL36" i="57"/>
  <c r="AO36" i="57"/>
  <c r="P26" i="57"/>
  <c r="AL35" i="57"/>
  <c r="AD13" i="57"/>
  <c r="J23" i="57" s="1"/>
  <c r="X13" i="57"/>
  <c r="P23" i="57" s="1"/>
  <c r="X12" i="57"/>
  <c r="P22" i="57" s="1"/>
  <c r="AD12" i="57"/>
  <c r="J22" i="57" s="1"/>
  <c r="J21" i="57"/>
  <c r="P21" i="57"/>
  <c r="Y35" i="57" s="1"/>
  <c r="AO35" i="57"/>
  <c r="V33" i="57"/>
  <c r="C51" i="37"/>
  <c r="AL34" i="57"/>
  <c r="CH70" i="59" s="1"/>
  <c r="AT33" i="57"/>
  <c r="AO34" i="57"/>
  <c r="W13" i="57"/>
  <c r="J18" i="57" s="1"/>
  <c r="E12" i="57"/>
  <c r="L33" i="57" s="1"/>
  <c r="P16" i="57"/>
  <c r="Y34" i="57" s="1"/>
  <c r="Q12" i="57"/>
  <c r="P17" i="57" s="1"/>
  <c r="W12" i="57"/>
  <c r="J17" i="57" s="1"/>
  <c r="J7" i="57"/>
  <c r="AN47" i="37"/>
  <c r="J15" i="37"/>
  <c r="C11" i="37"/>
  <c r="AR46" i="37"/>
  <c r="W12" i="37"/>
  <c r="J17" i="37" s="1"/>
  <c r="J26" i="37"/>
  <c r="J6" i="37"/>
  <c r="X26" i="37"/>
  <c r="C48" i="37"/>
  <c r="J28" i="57"/>
  <c r="AE13" i="57"/>
  <c r="Y33" i="57"/>
  <c r="AK13" i="57"/>
  <c r="C35" i="57"/>
  <c r="V34" i="57"/>
  <c r="BZ70" i="59" s="1"/>
  <c r="AZ10" i="57"/>
  <c r="AR33" i="57"/>
  <c r="AE12" i="57"/>
  <c r="Q21" i="57"/>
  <c r="X26" i="57"/>
  <c r="AK12" i="57"/>
  <c r="X18" i="57"/>
  <c r="Q13" i="57"/>
  <c r="C13" i="57" s="1"/>
  <c r="AE7" i="57"/>
  <c r="J26" i="57"/>
  <c r="C34" i="57"/>
  <c r="AT20" i="41"/>
  <c r="AP51" i="37"/>
  <c r="AR51" i="37"/>
  <c r="CO44" i="59" s="1"/>
  <c r="P18" i="41"/>
  <c r="V47" i="37"/>
  <c r="AP50" i="37"/>
  <c r="J16" i="41"/>
  <c r="C17" i="41" s="1"/>
  <c r="W13" i="41"/>
  <c r="J18" i="41" s="1"/>
  <c r="Q12" i="41"/>
  <c r="P17" i="41" s="1"/>
  <c r="AX50" i="37"/>
  <c r="BB50" i="37" s="1"/>
  <c r="W20" i="37"/>
  <c r="Y48" i="37" s="1"/>
  <c r="X16" i="37"/>
  <c r="W21" i="37" s="1"/>
  <c r="X17" i="37"/>
  <c r="W22" i="37" s="1"/>
  <c r="AD16" i="37"/>
  <c r="Q21" i="37" s="1"/>
  <c r="W26" i="41"/>
  <c r="AE18" i="41"/>
  <c r="W28" i="41" s="1"/>
  <c r="X18" i="41"/>
  <c r="X7" i="41"/>
  <c r="AG50" i="37"/>
  <c r="AZ10" i="41"/>
  <c r="AR33" i="41"/>
  <c r="AD17" i="37"/>
  <c r="Q22" i="37" s="1"/>
  <c r="C22" i="37" s="1"/>
  <c r="Q48" i="37" s="1"/>
  <c r="AO35" i="41"/>
  <c r="AT10" i="41"/>
  <c r="AK23" i="41"/>
  <c r="AD18" i="41"/>
  <c r="J28" i="41" s="1"/>
  <c r="AE23" i="41"/>
  <c r="AE7" i="41"/>
  <c r="C34" i="41"/>
  <c r="AD36" i="37"/>
  <c r="Q41" i="37" s="1"/>
  <c r="AO36" i="41"/>
  <c r="V51" i="37"/>
  <c r="E12" i="41"/>
  <c r="L33" i="41" s="1"/>
  <c r="AG33" i="41"/>
  <c r="AV10" i="41" s="1"/>
  <c r="AR10" i="41"/>
  <c r="AB33" i="41"/>
  <c r="AT15" i="41"/>
  <c r="J50" i="37"/>
  <c r="X36" i="37"/>
  <c r="W41" i="37" s="1"/>
  <c r="E36" i="37"/>
  <c r="L51" i="37" s="1"/>
  <c r="X37" i="37"/>
  <c r="W42" i="37" s="1"/>
  <c r="Q22" i="41"/>
  <c r="AN48" i="37"/>
  <c r="AO34" i="41"/>
  <c r="AT34" i="41" s="1"/>
  <c r="E41" i="37"/>
  <c r="L52" i="37" s="1"/>
  <c r="Q11" i="37"/>
  <c r="P16" i="37" s="1"/>
  <c r="V35" i="41"/>
  <c r="AK12" i="41"/>
  <c r="AE13" i="41"/>
  <c r="C13" i="41" s="1"/>
  <c r="Q33" i="41" s="1"/>
  <c r="X32" i="37"/>
  <c r="V46" i="37"/>
  <c r="AN52" i="37"/>
  <c r="E11" i="37"/>
  <c r="W11" i="37"/>
  <c r="J16" i="37" s="1"/>
  <c r="AD31" i="37"/>
  <c r="J41" i="37" s="1"/>
  <c r="Q12" i="37"/>
  <c r="P15" i="37"/>
  <c r="Y47" i="37" s="1"/>
  <c r="AD37" i="37"/>
  <c r="Q42" i="37" s="1"/>
  <c r="AE22" i="41"/>
  <c r="J20" i="37"/>
  <c r="AL47" i="37"/>
  <c r="Q6" i="37"/>
  <c r="J7" i="41"/>
  <c r="G21" i="37"/>
  <c r="N48" i="37" s="1"/>
  <c r="AZ51" i="37"/>
  <c r="J51" i="37"/>
  <c r="AG52" i="37"/>
  <c r="AR34" i="41"/>
  <c r="BB15" i="41"/>
  <c r="C42" i="37"/>
  <c r="Q52" i="37" s="1"/>
  <c r="C17" i="37"/>
  <c r="Q47" i="37" s="1"/>
  <c r="AR48" i="37"/>
  <c r="CO24" i="59" s="1"/>
  <c r="AP48" i="37"/>
  <c r="C41" i="37"/>
  <c r="W32" i="37"/>
  <c r="AD26" i="41"/>
  <c r="X26" i="41"/>
  <c r="AB52" i="37"/>
  <c r="AE52" i="37" s="1"/>
  <c r="AL35" i="41"/>
  <c r="AL36" i="41"/>
  <c r="AB50" i="37"/>
  <c r="L50" i="37"/>
  <c r="Q23" i="41"/>
  <c r="BB10" i="41"/>
  <c r="AT33" i="41"/>
  <c r="CR102" i="63" l="1"/>
  <c r="CR103" i="61"/>
  <c r="CR102" i="59"/>
  <c r="AR10" i="57"/>
  <c r="BZ64" i="59"/>
  <c r="CC24" i="63"/>
  <c r="CC24" i="59"/>
  <c r="CC25" i="61"/>
  <c r="CO12" i="63"/>
  <c r="CO12" i="59"/>
  <c r="CO13" i="61"/>
  <c r="AT20" i="57"/>
  <c r="CD76" i="59"/>
  <c r="BW18" i="63"/>
  <c r="BW18" i="59"/>
  <c r="BW19" i="61"/>
  <c r="BG39" i="61"/>
  <c r="BG38" i="63"/>
  <c r="BG38" i="59"/>
  <c r="C22" i="57"/>
  <c r="CD96" i="63"/>
  <c r="CD97" i="61"/>
  <c r="CD96" i="59"/>
  <c r="BZ96" i="63"/>
  <c r="BZ97" i="61"/>
  <c r="BZ96" i="59"/>
  <c r="BL44" i="63"/>
  <c r="BL44" i="59"/>
  <c r="BL45" i="61"/>
  <c r="CR96" i="63"/>
  <c r="CR97" i="61"/>
  <c r="CR96" i="59"/>
  <c r="CM108" i="63"/>
  <c r="CM108" i="59"/>
  <c r="CM109" i="61"/>
  <c r="BL39" i="61"/>
  <c r="BL38" i="63"/>
  <c r="BL38" i="59"/>
  <c r="CI50" i="59"/>
  <c r="CI51" i="61"/>
  <c r="CI50" i="63"/>
  <c r="G12" i="41"/>
  <c r="N33" i="41" s="1"/>
  <c r="CI18" i="59"/>
  <c r="CI18" i="63"/>
  <c r="CI19" i="61"/>
  <c r="AB46" i="37"/>
  <c r="BQ13" i="61"/>
  <c r="BQ12" i="63"/>
  <c r="BQ12" i="59"/>
  <c r="AF110" i="59"/>
  <c r="AF116" i="59"/>
  <c r="BQ50" i="63"/>
  <c r="BQ50" i="59"/>
  <c r="BQ51" i="61"/>
  <c r="BQ18" i="63"/>
  <c r="BQ18" i="59"/>
  <c r="BQ19" i="61"/>
  <c r="CH114" i="63"/>
  <c r="CH114" i="59"/>
  <c r="CH115" i="61"/>
  <c r="Q22" i="57"/>
  <c r="BG44" i="63"/>
  <c r="BG44" i="59"/>
  <c r="BG45" i="61"/>
  <c r="CH108" i="63"/>
  <c r="CH108" i="59"/>
  <c r="CH109" i="61"/>
  <c r="BV96" i="63"/>
  <c r="BV96" i="59"/>
  <c r="BV97" i="61"/>
  <c r="AZ20" i="57"/>
  <c r="CH76" i="59"/>
  <c r="CD102" i="63"/>
  <c r="CD103" i="61"/>
  <c r="CD102" i="59"/>
  <c r="BB20" i="57"/>
  <c r="CM76" i="59"/>
  <c r="BQ44" i="59"/>
  <c r="BQ45" i="61"/>
  <c r="BQ44" i="63"/>
  <c r="AT15" i="57"/>
  <c r="CD70" i="59"/>
  <c r="BZ108" i="63"/>
  <c r="BZ109" i="61"/>
  <c r="BZ108" i="59"/>
  <c r="CM114" i="63"/>
  <c r="CM114" i="59"/>
  <c r="CM115" i="61"/>
  <c r="AT10" i="57"/>
  <c r="CD64" i="59"/>
  <c r="AN10" i="57"/>
  <c r="BV64" i="59"/>
  <c r="BB25" i="57"/>
  <c r="CM82" i="59"/>
  <c r="CI44" i="59"/>
  <c r="CI45" i="61"/>
  <c r="CI44" i="63"/>
  <c r="C27" i="57"/>
  <c r="J36" i="57" s="1"/>
  <c r="BR82" i="59" s="1"/>
  <c r="AZ25" i="57"/>
  <c r="CH82" i="59"/>
  <c r="AR47" i="37"/>
  <c r="CO18" i="59" s="1"/>
  <c r="CC18" i="63"/>
  <c r="CC18" i="59"/>
  <c r="CC19" i="61"/>
  <c r="BB15" i="57"/>
  <c r="CM70" i="59"/>
  <c r="BL50" i="63"/>
  <c r="BL50" i="59"/>
  <c r="BL51" i="61"/>
  <c r="AZ15" i="41"/>
  <c r="CH102" i="63"/>
  <c r="CH103" i="61"/>
  <c r="CH102" i="59"/>
  <c r="CI24" i="63"/>
  <c r="CI24" i="59"/>
  <c r="CI25" i="61"/>
  <c r="BW24" i="63"/>
  <c r="BW24" i="59"/>
  <c r="BW25" i="61"/>
  <c r="C23" i="57"/>
  <c r="Q35" i="57" s="1"/>
  <c r="E22" i="41"/>
  <c r="L35" i="41" s="1"/>
  <c r="CM102" i="63"/>
  <c r="CM103" i="61"/>
  <c r="CM102" i="59"/>
  <c r="BD10" i="57"/>
  <c r="CR64" i="59"/>
  <c r="W22" i="57"/>
  <c r="P27" i="41"/>
  <c r="W22" i="41"/>
  <c r="BQ39" i="61"/>
  <c r="BQ38" i="63"/>
  <c r="BQ38" i="59"/>
  <c r="C17" i="57"/>
  <c r="J34" i="57" s="1"/>
  <c r="BR70" i="59" s="1"/>
  <c r="AT35" i="57"/>
  <c r="CR76" i="59" s="1"/>
  <c r="Y36" i="57"/>
  <c r="AD28" i="57"/>
  <c r="C18" i="57"/>
  <c r="Q34" i="57" s="1"/>
  <c r="AT36" i="57"/>
  <c r="CR82" i="59" s="1"/>
  <c r="AT34" i="57"/>
  <c r="AZ15" i="57"/>
  <c r="AR34" i="57"/>
  <c r="AR36" i="57"/>
  <c r="AR35" i="57"/>
  <c r="BA35" i="57"/>
  <c r="E22" i="57"/>
  <c r="L35" i="57" s="1"/>
  <c r="E17" i="57"/>
  <c r="L34" i="57" s="1"/>
  <c r="BV70" i="59" s="1"/>
  <c r="AG46" i="37"/>
  <c r="AB47" i="37"/>
  <c r="AE47" i="37" s="1"/>
  <c r="C16" i="37"/>
  <c r="J47" i="37" s="1"/>
  <c r="AZ46" i="37"/>
  <c r="J46" i="37"/>
  <c r="P18" i="57"/>
  <c r="G17" i="57" s="1"/>
  <c r="N34" i="57" s="1"/>
  <c r="Q33" i="57"/>
  <c r="G12" i="57"/>
  <c r="N33" i="57" s="1"/>
  <c r="BA33" i="57"/>
  <c r="J33" i="57"/>
  <c r="BR64" i="59" s="1"/>
  <c r="E27" i="57"/>
  <c r="L36" i="57" s="1"/>
  <c r="V36" i="57"/>
  <c r="AG33" i="57"/>
  <c r="AG34" i="57"/>
  <c r="AR15" i="57"/>
  <c r="AB34" i="57"/>
  <c r="AB33" i="57"/>
  <c r="W23" i="57"/>
  <c r="G22" i="57" s="1"/>
  <c r="N35" i="57" s="1"/>
  <c r="P28" i="57"/>
  <c r="AD27" i="57"/>
  <c r="X28" i="57"/>
  <c r="G27" i="57" s="1"/>
  <c r="N36" i="57" s="1"/>
  <c r="X27" i="57"/>
  <c r="V35" i="57"/>
  <c r="BZ76" i="59" s="1"/>
  <c r="P17" i="37"/>
  <c r="G16" i="37" s="1"/>
  <c r="N47" i="37" s="1"/>
  <c r="C12" i="37"/>
  <c r="Q46" i="37" s="1"/>
  <c r="S47" i="37" s="1"/>
  <c r="G11" i="37"/>
  <c r="N46" i="37" s="1"/>
  <c r="C18" i="41"/>
  <c r="Q34" i="41" s="1"/>
  <c r="G17" i="41"/>
  <c r="N34" i="41" s="1"/>
  <c r="AG51" i="37"/>
  <c r="AJ51" i="37" s="1"/>
  <c r="E17" i="41"/>
  <c r="L34" i="41" s="1"/>
  <c r="V48" i="37"/>
  <c r="E21" i="37"/>
  <c r="L48" i="37" s="1"/>
  <c r="C21" i="37"/>
  <c r="AG47" i="37"/>
  <c r="AJ47" i="37" s="1"/>
  <c r="E16" i="37"/>
  <c r="L47" i="37" s="1"/>
  <c r="BB25" i="41"/>
  <c r="AR20" i="41"/>
  <c r="AG35" i="41"/>
  <c r="BB20" i="41"/>
  <c r="AR52" i="37"/>
  <c r="AX51" i="37"/>
  <c r="BB51" i="37" s="1"/>
  <c r="BD51" i="37" s="1"/>
  <c r="J33" i="41"/>
  <c r="BA33" i="41"/>
  <c r="AP47" i="37"/>
  <c r="V34" i="41"/>
  <c r="AN10" i="41"/>
  <c r="L46" i="37"/>
  <c r="AX46" i="37"/>
  <c r="BB46" i="37" s="1"/>
  <c r="BA34" i="41"/>
  <c r="J34" i="41"/>
  <c r="W23" i="41"/>
  <c r="G22" i="41" s="1"/>
  <c r="N35" i="41" s="1"/>
  <c r="P28" i="41"/>
  <c r="AB35" i="41"/>
  <c r="AE35" i="41" s="1"/>
  <c r="AP52" i="37"/>
  <c r="P42" i="37"/>
  <c r="G41" i="37" s="1"/>
  <c r="N52" i="37" s="1"/>
  <c r="C32" i="37"/>
  <c r="Q50" i="37" s="1"/>
  <c r="AT48" i="37"/>
  <c r="AB51" i="37"/>
  <c r="AE51" i="37" s="1"/>
  <c r="J35" i="41"/>
  <c r="BA35" i="41"/>
  <c r="Y36" i="41"/>
  <c r="AD28" i="41"/>
  <c r="AZ52" i="37"/>
  <c r="AX52" i="37"/>
  <c r="BB52" i="37" s="1"/>
  <c r="J52" i="37"/>
  <c r="O34" i="41"/>
  <c r="AN15" i="41"/>
  <c r="X28" i="41"/>
  <c r="V36" i="41"/>
  <c r="E27" i="41"/>
  <c r="L36" i="41" s="1"/>
  <c r="X27" i="41"/>
  <c r="AD27" i="41"/>
  <c r="BD15" i="41"/>
  <c r="BD10" i="41"/>
  <c r="AR36" i="41"/>
  <c r="AZ25" i="41"/>
  <c r="AT36" i="41"/>
  <c r="J37" i="37"/>
  <c r="G31" i="37"/>
  <c r="N50" i="37" s="1"/>
  <c r="C23" i="41"/>
  <c r="Q35" i="41" s="1"/>
  <c r="AJ52" i="37"/>
  <c r="AT46" i="37"/>
  <c r="AT47" i="37"/>
  <c r="AR15" i="41"/>
  <c r="AG34" i="41"/>
  <c r="AB34" i="41"/>
  <c r="AR35" i="41"/>
  <c r="AZ20" i="41"/>
  <c r="AT35" i="41"/>
  <c r="BD25" i="57" l="1"/>
  <c r="AW36" i="57"/>
  <c r="BF25" i="57" s="1"/>
  <c r="BV114" i="59"/>
  <c r="BV114" i="63"/>
  <c r="BV115" i="61"/>
  <c r="BD15" i="57"/>
  <c r="CR70" i="59"/>
  <c r="BL18" i="59"/>
  <c r="BL18" i="63"/>
  <c r="BL19" i="61"/>
  <c r="BD52" i="37"/>
  <c r="BL24" i="63"/>
  <c r="BL24" i="59"/>
  <c r="BL25" i="61"/>
  <c r="BG18" i="63"/>
  <c r="BG18" i="59"/>
  <c r="BG19" i="61"/>
  <c r="AT25" i="57"/>
  <c r="CD82" i="59"/>
  <c r="BV108" i="63"/>
  <c r="BV108" i="59"/>
  <c r="BV109" i="61"/>
  <c r="AN20" i="41"/>
  <c r="BG50" i="63"/>
  <c r="BG50" i="59"/>
  <c r="BG51" i="61"/>
  <c r="BL12" i="63"/>
  <c r="BL12" i="59"/>
  <c r="BL13" i="61"/>
  <c r="BQ24" i="63"/>
  <c r="BQ24" i="59"/>
  <c r="BQ25" i="61"/>
  <c r="BR103" i="61"/>
  <c r="BR102" i="59"/>
  <c r="BR102" i="63"/>
  <c r="CR114" i="63"/>
  <c r="CR114" i="59"/>
  <c r="CR115" i="61"/>
  <c r="CD114" i="63"/>
  <c r="CD114" i="59"/>
  <c r="CD115" i="61"/>
  <c r="BZ102" i="63"/>
  <c r="BZ103" i="61"/>
  <c r="BZ102" i="59"/>
  <c r="BD20" i="57"/>
  <c r="AW33" i="57"/>
  <c r="BF10" i="57" s="1"/>
  <c r="AT51" i="37"/>
  <c r="CO18" i="63"/>
  <c r="CO19" i="61"/>
  <c r="CO50" i="59"/>
  <c r="BZ115" i="61"/>
  <c r="BZ114" i="63"/>
  <c r="BZ114" i="59"/>
  <c r="BG13" i="61"/>
  <c r="BG12" i="63"/>
  <c r="BG12" i="59"/>
  <c r="BV102" i="59"/>
  <c r="BV102" i="63"/>
  <c r="BV103" i="61"/>
  <c r="BR109" i="61"/>
  <c r="BR108" i="63"/>
  <c r="BR108" i="59"/>
  <c r="BZ82" i="59"/>
  <c r="AB36" i="57"/>
  <c r="CR109" i="61"/>
  <c r="CR108" i="59"/>
  <c r="CR108" i="63"/>
  <c r="BR96" i="59"/>
  <c r="BR96" i="63"/>
  <c r="BR97" i="61"/>
  <c r="AN25" i="57"/>
  <c r="BV82" i="59"/>
  <c r="AN20" i="57"/>
  <c r="BV76" i="59"/>
  <c r="AY34" i="41"/>
  <c r="BC34" i="41" s="1"/>
  <c r="C28" i="57"/>
  <c r="Q36" i="57" s="1"/>
  <c r="S36" i="57" s="1"/>
  <c r="AP25" i="57" s="1"/>
  <c r="J35" i="57"/>
  <c r="BR76" i="59" s="1"/>
  <c r="AW35" i="57"/>
  <c r="BF20" i="57" s="1"/>
  <c r="AW34" i="57"/>
  <c r="BF15" i="57" s="1"/>
  <c r="BA34" i="57"/>
  <c r="AN15" i="57"/>
  <c r="S48" i="37"/>
  <c r="S46" i="37"/>
  <c r="AZ47" i="37"/>
  <c r="AG36" i="57"/>
  <c r="AR25" i="57"/>
  <c r="AV15" i="57"/>
  <c r="AY34" i="57"/>
  <c r="AL15" i="57"/>
  <c r="AY33" i="57"/>
  <c r="BC33" i="57" s="1"/>
  <c r="AL10" i="57"/>
  <c r="AB35" i="57"/>
  <c r="AE35" i="57" s="1"/>
  <c r="AR20" i="57"/>
  <c r="AG35" i="57"/>
  <c r="BA36" i="57"/>
  <c r="AV10" i="57"/>
  <c r="AL20" i="41"/>
  <c r="AY35" i="41"/>
  <c r="BC35" i="41" s="1"/>
  <c r="BE35" i="41" s="1"/>
  <c r="AX48" i="37"/>
  <c r="J48" i="37"/>
  <c r="AZ48" i="37"/>
  <c r="O47" i="37"/>
  <c r="O46" i="37"/>
  <c r="AG48" i="37"/>
  <c r="AJ48" i="37" s="1"/>
  <c r="AB48" i="37"/>
  <c r="AT52" i="37"/>
  <c r="AJ35" i="41"/>
  <c r="AX20" i="41" s="1"/>
  <c r="AV20" i="41"/>
  <c r="AX47" i="37"/>
  <c r="BB47" i="37" s="1"/>
  <c r="AT50" i="37"/>
  <c r="AL10" i="41"/>
  <c r="AY33" i="41"/>
  <c r="BC33" i="41" s="1"/>
  <c r="AL15" i="41"/>
  <c r="AJ50" i="37"/>
  <c r="BD50" i="37"/>
  <c r="AE34" i="41"/>
  <c r="AE33" i="41"/>
  <c r="AT25" i="41"/>
  <c r="AJ33" i="41"/>
  <c r="AX10" i="41" s="1"/>
  <c r="AV15" i="41"/>
  <c r="AW36" i="41"/>
  <c r="BF25" i="41" s="1"/>
  <c r="BD25" i="41"/>
  <c r="BD20" i="41"/>
  <c r="AW35" i="41"/>
  <c r="BF20" i="41" s="1"/>
  <c r="C37" i="37"/>
  <c r="Q51" i="37" s="1"/>
  <c r="G36" i="37"/>
  <c r="N51" i="37" s="1"/>
  <c r="AN25" i="41"/>
  <c r="AW33" i="41"/>
  <c r="BF10" i="41" s="1"/>
  <c r="AW34" i="41"/>
  <c r="BF15" i="41" s="1"/>
  <c r="AB36" i="41"/>
  <c r="AE36" i="41" s="1"/>
  <c r="AG36" i="41"/>
  <c r="AR25" i="41"/>
  <c r="BA36" i="41"/>
  <c r="J36" i="41"/>
  <c r="G27" i="41"/>
  <c r="N36" i="41" s="1"/>
  <c r="C28" i="41"/>
  <c r="Q36" i="41" s="1"/>
  <c r="S36" i="41" s="1"/>
  <c r="AP25" i="41" s="1"/>
  <c r="BC34" i="57" l="1"/>
  <c r="S35" i="57"/>
  <c r="AP20" i="57" s="1"/>
  <c r="AJ34" i="57"/>
  <c r="AX15" i="57" s="1"/>
  <c r="S34" i="57"/>
  <c r="AP15" i="57" s="1"/>
  <c r="AL20" i="57"/>
  <c r="AY35" i="57"/>
  <c r="BC35" i="57" s="1"/>
  <c r="BE35" i="57" s="1"/>
  <c r="BR114" i="63"/>
  <c r="BR114" i="59"/>
  <c r="BR115" i="61"/>
  <c r="BG25" i="61"/>
  <c r="BG24" i="63"/>
  <c r="BG24" i="59"/>
  <c r="AJ46" i="37"/>
  <c r="O33" i="57"/>
  <c r="S33" i="57"/>
  <c r="AP10" i="57" s="1"/>
  <c r="AJ33" i="57"/>
  <c r="AX10" i="57" s="1"/>
  <c r="O34" i="57"/>
  <c r="AE33" i="57"/>
  <c r="AY36" i="57"/>
  <c r="BC36" i="57" s="1"/>
  <c r="AL25" i="57"/>
  <c r="AE34" i="57"/>
  <c r="AJ36" i="57"/>
  <c r="AX25" i="57" s="1"/>
  <c r="AV25" i="57"/>
  <c r="AE36" i="57"/>
  <c r="AV20" i="57"/>
  <c r="AJ35" i="57"/>
  <c r="AX20" i="57" s="1"/>
  <c r="O35" i="57"/>
  <c r="BD47" i="37"/>
  <c r="O48" i="37"/>
  <c r="AE48" i="37"/>
  <c r="AE46" i="37"/>
  <c r="AE50" i="37"/>
  <c r="BB48" i="37"/>
  <c r="BD48" i="37" s="1"/>
  <c r="S35" i="41"/>
  <c r="AP20" i="41" s="1"/>
  <c r="S51" i="37"/>
  <c r="S50" i="37"/>
  <c r="S52" i="37"/>
  <c r="S34" i="41"/>
  <c r="AP15" i="41" s="1"/>
  <c r="AV25" i="41"/>
  <c r="AJ36" i="41"/>
  <c r="AX25" i="41" s="1"/>
  <c r="AY36" i="41"/>
  <c r="BC36" i="41" s="1"/>
  <c r="O33" i="41"/>
  <c r="AL25" i="41"/>
  <c r="O35" i="41"/>
  <c r="AJ34" i="41"/>
  <c r="AX15" i="41" s="1"/>
  <c r="S33" i="41"/>
  <c r="AP10" i="41" s="1"/>
  <c r="BE36" i="57" l="1"/>
  <c r="BE34" i="57"/>
  <c r="BE33" i="57"/>
  <c r="BD46" i="37"/>
  <c r="BE36" i="41"/>
  <c r="BE33" i="41"/>
  <c r="BE34" i="41"/>
</calcChain>
</file>

<file path=xl/sharedStrings.xml><?xml version="1.0" encoding="utf-8"?>
<sst xmlns="http://schemas.openxmlformats.org/spreadsheetml/2006/main" count="655" uniqueCount="152">
  <si>
    <t>勝</t>
    <rPh sb="0" eb="1">
      <t>カ</t>
    </rPh>
    <phoneticPr fontId="6"/>
  </si>
  <si>
    <t>敗</t>
    <rPh sb="0" eb="1">
      <t>ハイ</t>
    </rPh>
    <phoneticPr fontId="6"/>
  </si>
  <si>
    <t>-</t>
    <phoneticPr fontId="6"/>
  </si>
  <si>
    <t>チーム名</t>
    <rPh sb="3" eb="4">
      <t>メイ</t>
    </rPh>
    <phoneticPr fontId="6"/>
  </si>
  <si>
    <t>分</t>
    <rPh sb="0" eb="1">
      <t>ワケ</t>
    </rPh>
    <phoneticPr fontId="6"/>
  </si>
  <si>
    <t>点</t>
    <rPh sb="0" eb="1">
      <t>テン</t>
    </rPh>
    <phoneticPr fontId="6"/>
  </si>
  <si>
    <t>ポイント　　　　　　　　率順位</t>
    <rPh sb="12" eb="13">
      <t>リツ</t>
    </rPh>
    <rPh sb="13" eb="15">
      <t>ジュンイ</t>
    </rPh>
    <phoneticPr fontId="6"/>
  </si>
  <si>
    <t>セット(ＳＥＴ)</t>
    <phoneticPr fontId="6"/>
  </si>
  <si>
    <t>得</t>
    <rPh sb="0" eb="1">
      <t>トク</t>
    </rPh>
    <phoneticPr fontId="6"/>
  </si>
  <si>
    <t>失</t>
    <rPh sb="0" eb="1">
      <t>シツ</t>
    </rPh>
    <phoneticPr fontId="6"/>
  </si>
  <si>
    <t>得失差</t>
    <rPh sb="0" eb="2">
      <t>トクシツ</t>
    </rPh>
    <rPh sb="2" eb="3">
      <t>サ</t>
    </rPh>
    <phoneticPr fontId="6"/>
  </si>
  <si>
    <t>率</t>
    <rPh sb="0" eb="1">
      <t>リツ</t>
    </rPh>
    <phoneticPr fontId="6"/>
  </si>
  <si>
    <t>ポイント（POINT）</t>
    <phoneticPr fontId="6"/>
  </si>
  <si>
    <t>順　位</t>
    <phoneticPr fontId="6"/>
  </si>
  <si>
    <t>分</t>
    <rPh sb="0" eb="1">
      <t>ワ</t>
    </rPh>
    <phoneticPr fontId="6"/>
  </si>
  <si>
    <t>セット</t>
    <phoneticPr fontId="6"/>
  </si>
  <si>
    <t>率順位</t>
    <rPh sb="0" eb="3">
      <t>リツジュンイ</t>
    </rPh>
    <phoneticPr fontId="6"/>
  </si>
  <si>
    <t>勝　点</t>
    <rPh sb="0" eb="1">
      <t>カ</t>
    </rPh>
    <rPh sb="2" eb="3">
      <t>テン</t>
    </rPh>
    <phoneticPr fontId="6"/>
  </si>
  <si>
    <t>棄</t>
    <rPh sb="0" eb="1">
      <t>キ</t>
    </rPh>
    <phoneticPr fontId="6"/>
  </si>
  <si>
    <t>　参加チーム名一覧表のチーム名の前の数字(チームNo)は、数字でチーム名が記入出来るように</t>
  </si>
  <si>
    <t>しました。</t>
  </si>
  <si>
    <t>　 中カッコを使用しています。４･５ＳＥＴの場合はカーソルを近づけてもらうと十字の矢印のマークが</t>
  </si>
  <si>
    <t>出ます、クリックすると中カッコは上下左右に広げられます。</t>
  </si>
  <si>
    <t>　点数を入れていただければ、勝敗・勝点・得失SET数・率・得失ポイント合計・率が自動で計算されます。</t>
  </si>
  <si>
    <t>◎　棄権・没収（棄・没)が出た場合</t>
  </si>
  <si>
    <t>　記入の仕方は、下記の例のように棄権をしたチームの棄の横に１を記入してください。　例はAが棄権です。</t>
  </si>
  <si>
    <t>　本来は棄権･没収は０点ですがこの集計表は、Ａチーム（棄権）でも必ず１点が記入されるため、</t>
  </si>
  <si>
    <t>集計表の棄に１を記入されることによりＡチームに入る1点と相殺するようにしてあります。</t>
  </si>
  <si>
    <t>　(０は点として見られるために、棄権で点数０を記入するので敗者に1点が入ります。）</t>
  </si>
  <si>
    <t>例</t>
  </si>
  <si>
    <t>A</t>
  </si>
  <si>
    <t>B</t>
  </si>
  <si>
    <t>C</t>
  </si>
  <si>
    <t>棄</t>
  </si>
  <si>
    <t>-</t>
  </si>
  <si>
    <t>試  合　　　　数</t>
    <rPh sb="0" eb="1">
      <t>タメシ</t>
    </rPh>
    <rPh sb="3" eb="4">
      <t>ゴウ</t>
    </rPh>
    <rPh sb="8" eb="9">
      <t>スウ</t>
    </rPh>
    <phoneticPr fontId="6"/>
  </si>
  <si>
    <t>勝  数</t>
    <rPh sb="0" eb="1">
      <t>カ</t>
    </rPh>
    <rPh sb="3" eb="4">
      <t>スウ</t>
    </rPh>
    <phoneticPr fontId="6"/>
  </si>
  <si>
    <t>勝率</t>
    <rPh sb="0" eb="2">
      <t>ショウリツ</t>
    </rPh>
    <phoneticPr fontId="6"/>
  </si>
  <si>
    <t>勝  率</t>
    <rPh sb="0" eb="1">
      <t>マサル</t>
    </rPh>
    <rPh sb="3" eb="4">
      <t>リツ</t>
    </rPh>
    <phoneticPr fontId="6"/>
  </si>
  <si>
    <t>順  位</t>
    <rPh sb="0" eb="1">
      <t>ジュン</t>
    </rPh>
    <rPh sb="3" eb="4">
      <t>クライ</t>
    </rPh>
    <phoneticPr fontId="6"/>
  </si>
  <si>
    <t>勝  点</t>
    <rPh sb="0" eb="1">
      <t>カ</t>
    </rPh>
    <rPh sb="3" eb="4">
      <t>テン</t>
    </rPh>
    <phoneticPr fontId="6"/>
  </si>
  <si>
    <t>第１位</t>
    <rPh sb="0" eb="1">
      <t>ダイ</t>
    </rPh>
    <rPh sb="2" eb="3">
      <t>イ</t>
    </rPh>
    <phoneticPr fontId="6"/>
  </si>
  <si>
    <t>第２位</t>
    <rPh sb="0" eb="1">
      <t>ダイ</t>
    </rPh>
    <rPh sb="2" eb="3">
      <t>イ</t>
    </rPh>
    <phoneticPr fontId="6"/>
  </si>
  <si>
    <t>第３位</t>
    <rPh sb="0" eb="1">
      <t>ダイ</t>
    </rPh>
    <rPh sb="2" eb="3">
      <t>イ</t>
    </rPh>
    <phoneticPr fontId="6"/>
  </si>
  <si>
    <t>得失差</t>
    <rPh sb="0" eb="3">
      <t>トクシツサ</t>
    </rPh>
    <phoneticPr fontId="6"/>
  </si>
  <si>
    <t>率</t>
    <rPh sb="0" eb="1">
      <t>リツリツメイカンダイガク</t>
    </rPh>
    <phoneticPr fontId="6"/>
  </si>
  <si>
    <t>順位</t>
    <rPh sb="0" eb="2">
      <t>ジュンイ</t>
    </rPh>
    <phoneticPr fontId="6"/>
  </si>
  <si>
    <t xml:space="preserve"> 全国ママさんバレーボール磯路大会　　　京都府予選会</t>
    <rPh sb="1" eb="3">
      <t>ゼンコク</t>
    </rPh>
    <rPh sb="13" eb="15">
      <t>イソジ</t>
    </rPh>
    <rPh sb="15" eb="17">
      <t>タイカイ</t>
    </rPh>
    <rPh sb="20" eb="23">
      <t>キョウトフ</t>
    </rPh>
    <rPh sb="23" eb="26">
      <t>ヨセンカイ</t>
    </rPh>
    <phoneticPr fontId="6"/>
  </si>
  <si>
    <t>２０１９年度</t>
    <rPh sb="4" eb="6">
      <t>ネンド</t>
    </rPh>
    <phoneticPr fontId="6"/>
  </si>
  <si>
    <t>勝</t>
    <rPh sb="0" eb="1">
      <t>カチ</t>
    </rPh>
    <phoneticPr fontId="6"/>
  </si>
  <si>
    <t>ポイント</t>
    <phoneticPr fontId="6"/>
  </si>
  <si>
    <t>セット</t>
  </si>
  <si>
    <t>得　点</t>
    <rPh sb="0" eb="1">
      <t>トク</t>
    </rPh>
    <rPh sb="2" eb="3">
      <t>テン</t>
    </rPh>
    <phoneticPr fontId="6"/>
  </si>
  <si>
    <t>番号</t>
    <rPh sb="0" eb="2">
      <t>バンゴウ</t>
    </rPh>
    <phoneticPr fontId="6"/>
  </si>
  <si>
    <t>Ｃ</t>
    <phoneticPr fontId="6"/>
  </si>
  <si>
    <t>Ｂ</t>
    <phoneticPr fontId="6"/>
  </si>
  <si>
    <t>Ａ</t>
    <phoneticPr fontId="6"/>
  </si>
  <si>
    <t>抽選</t>
    <rPh sb="0" eb="2">
      <t>チュウセン</t>
    </rPh>
    <phoneticPr fontId="6"/>
  </si>
  <si>
    <t>Ａグループ</t>
    <phoneticPr fontId="6"/>
  </si>
  <si>
    <t>会場</t>
    <rPh sb="0" eb="1">
      <t>カイ</t>
    </rPh>
    <rPh sb="1" eb="2">
      <t>バ</t>
    </rPh>
    <phoneticPr fontId="20"/>
  </si>
  <si>
    <t>：</t>
    <phoneticPr fontId="20"/>
  </si>
  <si>
    <t>A・B・C・D</t>
    <phoneticPr fontId="20"/>
  </si>
  <si>
    <t>順位</t>
    <rPh sb="0" eb="2">
      <t>ジュンイ</t>
    </rPh>
    <phoneticPr fontId="20"/>
  </si>
  <si>
    <t>Bグループ</t>
    <phoneticPr fontId="6"/>
  </si>
  <si>
    <t>Ｃグループ</t>
    <phoneticPr fontId="6"/>
  </si>
  <si>
    <t>Dグループ</t>
    <phoneticPr fontId="6"/>
  </si>
  <si>
    <t>D</t>
    <phoneticPr fontId="6"/>
  </si>
  <si>
    <t>グループ</t>
    <phoneticPr fontId="6"/>
  </si>
  <si>
    <t>チ　ー　ム　名</t>
    <rPh sb="6" eb="7">
      <t>メイ</t>
    </rPh>
    <phoneticPr fontId="6"/>
  </si>
  <si>
    <t>【 Ｂグループ 】</t>
    <phoneticPr fontId="6"/>
  </si>
  <si>
    <t>【 Ａグループ 】</t>
    <phoneticPr fontId="6"/>
  </si>
  <si>
    <t>【 Dグループ 】</t>
    <phoneticPr fontId="6"/>
  </si>
  <si>
    <t>会場</t>
    <rPh sb="0" eb="2">
      <t>カイジョウ</t>
    </rPh>
    <phoneticPr fontId="6"/>
  </si>
  <si>
    <t>：</t>
    <phoneticPr fontId="6"/>
  </si>
  <si>
    <t>優勝</t>
    <rPh sb="0" eb="2">
      <t>ユウショウ</t>
    </rPh>
    <phoneticPr fontId="20"/>
  </si>
  <si>
    <t>A1</t>
    <phoneticPr fontId="6"/>
  </si>
  <si>
    <t>B2</t>
    <phoneticPr fontId="6"/>
  </si>
  <si>
    <t>B3</t>
    <phoneticPr fontId="6"/>
  </si>
  <si>
    <t>A5</t>
    <phoneticPr fontId="6"/>
  </si>
  <si>
    <t>A2</t>
    <phoneticPr fontId="6"/>
  </si>
  <si>
    <t>B1</t>
    <phoneticPr fontId="6"/>
  </si>
  <si>
    <t>３･４位決定戦</t>
    <rPh sb="3" eb="4">
      <t>イ</t>
    </rPh>
    <rPh sb="4" eb="7">
      <t>ケッテイセン</t>
    </rPh>
    <phoneticPr fontId="20"/>
  </si>
  <si>
    <t>B5</t>
    <phoneticPr fontId="6"/>
  </si>
  <si>
    <t>トーナメント戦抽選会用</t>
    <rPh sb="6" eb="7">
      <t>セン</t>
    </rPh>
    <rPh sb="7" eb="11">
      <t>チュウセンカイヨウ</t>
    </rPh>
    <phoneticPr fontId="6"/>
  </si>
  <si>
    <t>8チーム抽選の時は抽選番号を記入してください。男子トーナメント戦の８チームの位置にチーム名が記入されます。</t>
    <rPh sb="4" eb="6">
      <t>チュウセン</t>
    </rPh>
    <rPh sb="7" eb="8">
      <t>トキ</t>
    </rPh>
    <rPh sb="9" eb="11">
      <t>チュウセン</t>
    </rPh>
    <rPh sb="11" eb="13">
      <t>バンゴウ</t>
    </rPh>
    <rPh sb="14" eb="16">
      <t>キニュウ</t>
    </rPh>
    <rPh sb="38" eb="40">
      <t>イチ</t>
    </rPh>
    <rPh sb="44" eb="45">
      <t>メイ</t>
    </rPh>
    <rPh sb="46" eb="48">
      <t>キニュウ</t>
    </rPh>
    <phoneticPr fontId="6"/>
  </si>
  <si>
    <t>敗者チーム対戦と３・４位決定戦は、チーム名前の空白セルに男子トーナメント戦のチーム番号を記入してください。</t>
    <rPh sb="0" eb="2">
      <t>ハイシャ</t>
    </rPh>
    <rPh sb="5" eb="7">
      <t>タイセン</t>
    </rPh>
    <rPh sb="11" eb="12">
      <t>イ</t>
    </rPh>
    <rPh sb="12" eb="15">
      <t>ケッテイセン</t>
    </rPh>
    <rPh sb="20" eb="21">
      <t>メイ</t>
    </rPh>
    <rPh sb="21" eb="22">
      <t>マエ</t>
    </rPh>
    <rPh sb="23" eb="25">
      <t>クウハク</t>
    </rPh>
    <rPh sb="28" eb="30">
      <t>ダンシ</t>
    </rPh>
    <rPh sb="36" eb="37">
      <t>セン</t>
    </rPh>
    <rPh sb="41" eb="43">
      <t>バンゴウ</t>
    </rPh>
    <rPh sb="44" eb="46">
      <t>キニュウ</t>
    </rPh>
    <phoneticPr fontId="6"/>
  </si>
  <si>
    <t>各グループ戦に対戦表に点数を記入していただければ</t>
    <rPh sb="0" eb="1">
      <t>カク</t>
    </rPh>
    <rPh sb="5" eb="6">
      <t>セン</t>
    </rPh>
    <rPh sb="7" eb="10">
      <t>タイセンヒョウ</t>
    </rPh>
    <rPh sb="11" eb="13">
      <t>テンスウ</t>
    </rPh>
    <rPh sb="14" eb="16">
      <t>キニュウ</t>
    </rPh>
    <phoneticPr fontId="6"/>
  </si>
  <si>
    <t>と同時に各グループ戦の対戦表に得点を記入していただければ男子GP戦結果HPに転記されます。</t>
    <rPh sb="1" eb="3">
      <t>ドウジ</t>
    </rPh>
    <phoneticPr fontId="6"/>
  </si>
  <si>
    <t>2024年度</t>
  </si>
  <si>
    <t>全国ヤングバレー　京都府予選会　グループ戦</t>
  </si>
  <si>
    <t>令和７年度</t>
    <rPh sb="0" eb="2">
      <t>レイワ</t>
    </rPh>
    <rPh sb="3" eb="5">
      <t>ネンド</t>
    </rPh>
    <phoneticPr fontId="20"/>
  </si>
  <si>
    <t>第１7回　京都ヤングクラブバレーボール連盟　秋季大会</t>
    <rPh sb="0" eb="1">
      <t>ダイ</t>
    </rPh>
    <rPh sb="3" eb="4">
      <t>カイ</t>
    </rPh>
    <rPh sb="5" eb="7">
      <t>キョウト</t>
    </rPh>
    <rPh sb="19" eb="21">
      <t>レンメイ</t>
    </rPh>
    <rPh sb="22" eb="24">
      <t>シュウキ</t>
    </rPh>
    <rPh sb="24" eb="26">
      <t>タイカイ</t>
    </rPh>
    <phoneticPr fontId="20"/>
  </si>
  <si>
    <t>京都府立山城総合運動公園体育館</t>
    <rPh sb="0" eb="2">
      <t>キョウト</t>
    </rPh>
    <rPh sb="2" eb="4">
      <t>フリツ</t>
    </rPh>
    <rPh sb="4" eb="8">
      <t>ヤマシロソウゴウ</t>
    </rPh>
    <rPh sb="8" eb="10">
      <t>ウンドウ</t>
    </rPh>
    <rPh sb="10" eb="12">
      <t>コウエン</t>
    </rPh>
    <rPh sb="12" eb="15">
      <t>タイイクカン</t>
    </rPh>
    <phoneticPr fontId="6"/>
  </si>
  <si>
    <t>２０25年度</t>
    <rPh sb="4" eb="6">
      <t>ネンド</t>
    </rPh>
    <phoneticPr fontId="6"/>
  </si>
  <si>
    <t>第17回　京都府ヤングクラブバレーボール連盟　秋季大会</t>
    <rPh sb="0" eb="1">
      <t>ダイ</t>
    </rPh>
    <rPh sb="3" eb="4">
      <t>カイ</t>
    </rPh>
    <rPh sb="5" eb="22">
      <t>キヤバ</t>
    </rPh>
    <rPh sb="23" eb="25">
      <t>シュウキ</t>
    </rPh>
    <rPh sb="25" eb="27">
      <t>タイカイ</t>
    </rPh>
    <phoneticPr fontId="6"/>
  </si>
  <si>
    <t>U13　男　子</t>
    <rPh sb="4" eb="5">
      <t>オトコ</t>
    </rPh>
    <rPh sb="6" eb="7">
      <t>コ</t>
    </rPh>
    <phoneticPr fontId="6"/>
  </si>
  <si>
    <t>第17回　京都府ヤングクラブバレーボール連盟　秋季大会</t>
    <rPh sb="0" eb="1">
      <t>ダイ</t>
    </rPh>
    <rPh sb="3" eb="4">
      <t>カイ</t>
    </rPh>
    <rPh sb="5" eb="22">
      <t>キヤバ</t>
    </rPh>
    <rPh sb="23" eb="27">
      <t>シュウキタイカイ</t>
    </rPh>
    <phoneticPr fontId="6"/>
  </si>
  <si>
    <t>準優勝</t>
    <rPh sb="0" eb="3">
      <t>ジュンユウショウ</t>
    </rPh>
    <phoneticPr fontId="6"/>
  </si>
  <si>
    <t>2025年 11月 24日 (月・祝）</t>
    <rPh sb="4" eb="5">
      <t>ネン</t>
    </rPh>
    <rPh sb="8" eb="9">
      <t>ガツ</t>
    </rPh>
    <rPh sb="12" eb="13">
      <t>ニチ</t>
    </rPh>
    <rPh sb="15" eb="16">
      <t>ツキ</t>
    </rPh>
    <rPh sb="17" eb="18">
      <t>シュク</t>
    </rPh>
    <phoneticPr fontId="20"/>
  </si>
  <si>
    <t>京都府立山城総合運動公園体育館</t>
    <rPh sb="0" eb="15">
      <t>キフヤタ</t>
    </rPh>
    <phoneticPr fontId="20"/>
  </si>
  <si>
    <t>B４</t>
    <phoneticPr fontId="6"/>
  </si>
  <si>
    <t>A４</t>
    <phoneticPr fontId="6"/>
  </si>
  <si>
    <t>【 Ｃグループ 】</t>
    <phoneticPr fontId="6"/>
  </si>
  <si>
    <t>49"</t>
    <phoneticPr fontId="6"/>
  </si>
  <si>
    <t>57"</t>
    <phoneticPr fontId="6"/>
  </si>
  <si>
    <t>68"</t>
    <phoneticPr fontId="6"/>
  </si>
  <si>
    <t>38”</t>
    <phoneticPr fontId="6"/>
  </si>
  <si>
    <t>46”</t>
    <phoneticPr fontId="6"/>
  </si>
  <si>
    <t>65”</t>
    <phoneticPr fontId="6"/>
  </si>
  <si>
    <t>55”</t>
    <phoneticPr fontId="6"/>
  </si>
  <si>
    <t>67”</t>
    <phoneticPr fontId="6"/>
  </si>
  <si>
    <t>49”</t>
    <phoneticPr fontId="6"/>
  </si>
  <si>
    <t>52”</t>
    <phoneticPr fontId="6"/>
  </si>
  <si>
    <t>89”</t>
    <phoneticPr fontId="6"/>
  </si>
  <si>
    <t>68”</t>
    <phoneticPr fontId="6"/>
  </si>
  <si>
    <t>57”</t>
    <phoneticPr fontId="6"/>
  </si>
  <si>
    <t>48”</t>
    <phoneticPr fontId="6"/>
  </si>
  <si>
    <t>大井ヤング</t>
    <rPh sb="0" eb="2">
      <t>オオイ</t>
    </rPh>
    <phoneticPr fontId="6"/>
  </si>
  <si>
    <t>Ｔｒｕｅ　ｏｎｅ</t>
    <phoneticPr fontId="6"/>
  </si>
  <si>
    <t>京都想和クラブ</t>
    <rPh sb="0" eb="2">
      <t>キョウト</t>
    </rPh>
    <rPh sb="2" eb="3">
      <t>オモ</t>
    </rPh>
    <rPh sb="3" eb="4">
      <t>ワ</t>
    </rPh>
    <phoneticPr fontId="6"/>
  </si>
  <si>
    <t>京都パスレル</t>
    <rPh sb="0" eb="2">
      <t>キョウト</t>
    </rPh>
    <phoneticPr fontId="6"/>
  </si>
  <si>
    <t>ＫＹＯＴＯ ＨＯＰＥ</t>
    <phoneticPr fontId="6"/>
  </si>
  <si>
    <t>楓ヤング</t>
    <rPh sb="0" eb="1">
      <t>カエデ</t>
    </rPh>
    <phoneticPr fontId="6"/>
  </si>
  <si>
    <t>大宮ヤング</t>
    <rPh sb="0" eb="2">
      <t>オオミヤ</t>
    </rPh>
    <phoneticPr fontId="6"/>
  </si>
  <si>
    <t>京都Ｋａｉｓｅｒ</t>
    <rPh sb="0" eb="2">
      <t>キョウト</t>
    </rPh>
    <phoneticPr fontId="6"/>
  </si>
  <si>
    <t>ＶＣ京都</t>
    <rPh sb="2" eb="4">
      <t>キョウト</t>
    </rPh>
    <phoneticPr fontId="6"/>
  </si>
  <si>
    <t>ＫＹＯＴＯＷｉｎｄｓ</t>
    <phoneticPr fontId="6"/>
  </si>
  <si>
    <t>KYOTO気づきエンジェルズ</t>
    <rPh sb="5" eb="6">
      <t>キ</t>
    </rPh>
    <phoneticPr fontId="6"/>
  </si>
  <si>
    <t>舞鶴クラブ</t>
    <rPh sb="0" eb="2">
      <t>マイヅル</t>
    </rPh>
    <phoneticPr fontId="6"/>
  </si>
  <si>
    <t>参加チーム名</t>
    <rPh sb="0" eb="2">
      <t>サンカ</t>
    </rPh>
    <rPh sb="5" eb="6">
      <t>メイ</t>
    </rPh>
    <phoneticPr fontId="6"/>
  </si>
  <si>
    <t>やましろジャンプgiris</t>
    <phoneticPr fontId="6"/>
  </si>
  <si>
    <t>kyotoＣＲＥＡ　</t>
    <phoneticPr fontId="6"/>
  </si>
  <si>
    <t>水色新規チーム</t>
    <rPh sb="0" eb="2">
      <t>ミズイロ</t>
    </rPh>
    <rPh sb="2" eb="4">
      <t>シンキ</t>
    </rPh>
    <phoneticPr fontId="6"/>
  </si>
  <si>
    <t>赤文字シードチーム</t>
    <rPh sb="0" eb="3">
      <t>アカモジ</t>
    </rPh>
    <phoneticPr fontId="6"/>
  </si>
  <si>
    <t>　女　　子</t>
    <rPh sb="1" eb="2">
      <t>オンナ</t>
    </rPh>
    <rPh sb="4" eb="5">
      <t>コ</t>
    </rPh>
    <phoneticPr fontId="6"/>
  </si>
  <si>
    <t>グループ戦　抽選会用</t>
    <rPh sb="4" eb="5">
      <t>セン</t>
    </rPh>
    <rPh sb="6" eb="10">
      <t>チュウセンカイヨウ</t>
    </rPh>
    <phoneticPr fontId="6"/>
  </si>
  <si>
    <t>女子トーナメント戦　抽選会用</t>
    <rPh sb="0" eb="2">
      <t>ジョシ</t>
    </rPh>
    <rPh sb="8" eb="9">
      <t>セン</t>
    </rPh>
    <rPh sb="10" eb="14">
      <t>チュウセンカイヨウ</t>
    </rPh>
    <phoneticPr fontId="6"/>
  </si>
  <si>
    <t>２０２５年１１月２２日（土）</t>
    <rPh sb="4" eb="5">
      <t>ネン</t>
    </rPh>
    <rPh sb="7" eb="8">
      <t>ガツ</t>
    </rPh>
    <rPh sb="10" eb="11">
      <t>ニチ</t>
    </rPh>
    <rPh sb="12" eb="13">
      <t>ツチ</t>
    </rPh>
    <phoneticPr fontId="6"/>
  </si>
  <si>
    <t xml:space="preserve"> 女 子　グループ戦　組み合わせ</t>
    <rPh sb="1" eb="2">
      <t>オンナ</t>
    </rPh>
    <rPh sb="3" eb="4">
      <t>コ</t>
    </rPh>
    <rPh sb="9" eb="10">
      <t>セン</t>
    </rPh>
    <rPh sb="11" eb="12">
      <t>ク</t>
    </rPh>
    <rPh sb="13" eb="14">
      <t>ア</t>
    </rPh>
    <phoneticPr fontId="20"/>
  </si>
  <si>
    <t>女　子　グループ戦　結果</t>
    <rPh sb="0" eb="1">
      <t>オンナ</t>
    </rPh>
    <rPh sb="2" eb="3">
      <t>コ</t>
    </rPh>
    <rPh sb="8" eb="9">
      <t>セン</t>
    </rPh>
    <rPh sb="10" eb="12">
      <t>ケッカ</t>
    </rPh>
    <phoneticPr fontId="20"/>
  </si>
  <si>
    <t>女　子　トーナメント戦　組み合わせ</t>
    <rPh sb="0" eb="1">
      <t>オンナ</t>
    </rPh>
    <rPh sb="2" eb="3">
      <t>コ</t>
    </rPh>
    <rPh sb="10" eb="11">
      <t>セン</t>
    </rPh>
    <rPh sb="12" eb="13">
      <t>ク</t>
    </rPh>
    <rPh sb="14" eb="15">
      <t>ア</t>
    </rPh>
    <phoneticPr fontId="20"/>
  </si>
  <si>
    <t>女　子　トーナメント戦　結果</t>
    <rPh sb="0" eb="1">
      <t>オンナ</t>
    </rPh>
    <rPh sb="2" eb="3">
      <t>コ</t>
    </rPh>
    <rPh sb="10" eb="11">
      <t>セン</t>
    </rPh>
    <rPh sb="12" eb="14">
      <t>ケッカ</t>
    </rPh>
    <phoneticPr fontId="20"/>
  </si>
  <si>
    <t>C5</t>
    <phoneticPr fontId="6"/>
  </si>
  <si>
    <t>C2</t>
    <phoneticPr fontId="6"/>
  </si>
  <si>
    <t>C3</t>
    <phoneticPr fontId="6"/>
  </si>
  <si>
    <t>C1</t>
    <phoneticPr fontId="6"/>
  </si>
  <si>
    <t>C４</t>
    <phoneticPr fontId="6"/>
  </si>
  <si>
    <t>D3</t>
    <phoneticPr fontId="6"/>
  </si>
  <si>
    <t>D1</t>
    <phoneticPr fontId="6"/>
  </si>
  <si>
    <t>D４</t>
    <phoneticPr fontId="6"/>
  </si>
  <si>
    <t>D2</t>
    <phoneticPr fontId="6"/>
  </si>
  <si>
    <t>D5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</si>
</sst>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 ;[Red]\-0\ "/>
    <numFmt numFmtId="177" formatCode="0.000"/>
    <numFmt numFmtId="178" formatCode="0.000_ ;[Red]\-0.000\ "/>
    <numFmt numFmtId="179" formatCode="#"/>
    <numFmt numFmtId="180" formatCode=";;;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rgb="FFFF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rgb="FF00B0F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0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1" xfId="0" applyFont="1" applyBorder="1"/>
    <xf numFmtId="0" fontId="0" fillId="0" borderId="2" xfId="0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8" fillId="0" borderId="0" xfId="0" applyFont="1"/>
    <xf numFmtId="17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/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Protection="1">
      <protection locked="0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distributed" vertical="center"/>
      <protection locked="0"/>
    </xf>
    <xf numFmtId="0" fontId="9" fillId="0" borderId="17" xfId="0" applyFont="1" applyBorder="1" applyAlignment="1" applyProtection="1">
      <alignment horizontal="distributed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distributed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right" vertical="center"/>
      <protection hidden="1"/>
    </xf>
    <xf numFmtId="0" fontId="12" fillId="0" borderId="0" xfId="0" applyFont="1"/>
    <xf numFmtId="0" fontId="12" fillId="0" borderId="0" xfId="0" applyFont="1" applyAlignment="1">
      <alignment horizontal="distributed" vertical="center"/>
    </xf>
    <xf numFmtId="0" fontId="8" fillId="0" borderId="4" xfId="0" applyFont="1" applyBorder="1" applyAlignment="1" applyProtection="1">
      <alignment horizontal="right"/>
      <protection hidden="1"/>
    </xf>
    <xf numFmtId="0" fontId="8" fillId="0" borderId="4" xfId="0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11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distributed" vertical="center"/>
      <protection locked="0"/>
    </xf>
    <xf numFmtId="6" fontId="8" fillId="0" borderId="9" xfId="1" applyFont="1" applyBorder="1" applyAlignment="1" applyProtection="1">
      <alignment horizontal="right" vertical="center"/>
      <protection hidden="1"/>
    </xf>
    <xf numFmtId="6" fontId="8" fillId="0" borderId="10" xfId="1" applyFont="1" applyBorder="1" applyAlignment="1" applyProtection="1">
      <alignment horizontal="left" vertic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0" fontId="7" fillId="0" borderId="4" xfId="0" applyFont="1" applyBorder="1"/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6" xfId="0" applyFont="1" applyBorder="1"/>
    <xf numFmtId="0" fontId="7" fillId="0" borderId="5" xfId="0" applyFont="1" applyBorder="1"/>
    <xf numFmtId="0" fontId="7" fillId="0" borderId="8" xfId="0" applyFont="1" applyBorder="1"/>
    <xf numFmtId="1" fontId="8" fillId="0" borderId="0" xfId="0" applyNumberFormat="1" applyFont="1" applyAlignment="1" applyProtection="1">
      <alignment horizontal="center" vertical="center"/>
      <protection hidden="1"/>
    </xf>
    <xf numFmtId="1" fontId="8" fillId="0" borderId="12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/>
      <protection hidden="1"/>
    </xf>
    <xf numFmtId="179" fontId="8" fillId="0" borderId="12" xfId="0" applyNumberFormat="1" applyFont="1" applyBorder="1" applyAlignment="1" applyProtection="1">
      <alignment horizontal="center" vertical="center"/>
      <protection hidden="1"/>
    </xf>
    <xf numFmtId="179" fontId="8" fillId="0" borderId="1" xfId="0" applyNumberFormat="1" applyFont="1" applyBorder="1" applyAlignment="1" applyProtection="1">
      <alignment horizontal="center" vertical="center"/>
      <protection hidden="1"/>
    </xf>
    <xf numFmtId="179" fontId="8" fillId="0" borderId="0" xfId="0" applyNumberFormat="1" applyFont="1" applyAlignment="1" applyProtection="1">
      <alignment horizontal="center" vertical="center"/>
      <protection hidden="1"/>
    </xf>
    <xf numFmtId="179" fontId="8" fillId="0" borderId="9" xfId="0" applyNumberFormat="1" applyFont="1" applyBorder="1" applyAlignment="1" applyProtection="1">
      <alignment horizontal="right" vertical="center"/>
      <protection hidden="1"/>
    </xf>
    <xf numFmtId="179" fontId="8" fillId="0" borderId="0" xfId="0" applyNumberFormat="1" applyFont="1" applyAlignment="1">
      <alignment horizontal="center"/>
    </xf>
    <xf numFmtId="179" fontId="8" fillId="0" borderId="10" xfId="0" applyNumberFormat="1" applyFont="1" applyBorder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79" fontId="8" fillId="0" borderId="0" xfId="1" applyNumberFormat="1" applyFont="1" applyBorder="1" applyAlignment="1" applyProtection="1">
      <alignment horizontal="center" vertical="center"/>
      <protection hidden="1"/>
    </xf>
    <xf numFmtId="179" fontId="8" fillId="0" borderId="9" xfId="0" applyNumberFormat="1" applyFont="1" applyBorder="1" applyAlignment="1" applyProtection="1">
      <alignment horizontal="right" vertical="center"/>
      <protection locked="0" hidden="1"/>
    </xf>
    <xf numFmtId="179" fontId="8" fillId="0" borderId="0" xfId="0" applyNumberFormat="1" applyFont="1" applyAlignment="1" applyProtection="1">
      <alignment horizontal="right" vertical="center"/>
      <protection hidden="1"/>
    </xf>
    <xf numFmtId="179" fontId="9" fillId="0" borderId="21" xfId="0" applyNumberFormat="1" applyFont="1" applyBorder="1" applyAlignment="1" applyProtection="1">
      <alignment horizontal="center" vertical="center"/>
      <protection hidden="1"/>
    </xf>
    <xf numFmtId="179" fontId="9" fillId="0" borderId="22" xfId="0" applyNumberFormat="1" applyFont="1" applyBorder="1" applyAlignment="1" applyProtection="1">
      <alignment horizontal="center" vertical="center"/>
      <protection hidden="1"/>
    </xf>
    <xf numFmtId="179" fontId="9" fillId="0" borderId="10" xfId="0" applyNumberFormat="1" applyFont="1" applyBorder="1" applyAlignment="1" applyProtection="1">
      <alignment horizontal="center" vertical="center"/>
      <protection hidden="1"/>
    </xf>
    <xf numFmtId="179" fontId="9" fillId="0" borderId="23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0" fillId="0" borderId="20" xfId="0" applyBorder="1"/>
    <xf numFmtId="179" fontId="9" fillId="0" borderId="59" xfId="0" applyNumberFormat="1" applyFont="1" applyBorder="1" applyAlignment="1" applyProtection="1">
      <alignment horizontal="center" vertical="center"/>
      <protection hidden="1"/>
    </xf>
    <xf numFmtId="179" fontId="9" fillId="0" borderId="12" xfId="0" applyNumberFormat="1" applyFont="1" applyBorder="1" applyAlignment="1" applyProtection="1">
      <alignment horizontal="distributed" vertical="center"/>
      <protection hidden="1"/>
    </xf>
    <xf numFmtId="0" fontId="7" fillId="0" borderId="2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right"/>
    </xf>
    <xf numFmtId="0" fontId="9" fillId="0" borderId="0" xfId="0" applyFont="1" applyAlignment="1">
      <alignment horizontal="distributed" vertical="center"/>
    </xf>
    <xf numFmtId="0" fontId="8" fillId="0" borderId="12" xfId="0" applyFont="1" applyBorder="1" applyAlignment="1" applyProtection="1">
      <alignment horizontal="right" vertical="center"/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25" xfId="0" applyFont="1" applyBorder="1" applyAlignment="1" applyProtection="1">
      <alignment horizontal="left" vertical="center"/>
      <protection hidden="1"/>
    </xf>
    <xf numFmtId="179" fontId="12" fillId="0" borderId="0" xfId="0" applyNumberFormat="1" applyFont="1" applyAlignment="1" applyProtection="1">
      <alignment horizontal="distributed" vertical="center"/>
      <protection locked="0"/>
    </xf>
    <xf numFmtId="179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26" xfId="0" applyBorder="1"/>
    <xf numFmtId="0" fontId="8" fillId="0" borderId="9" xfId="0" applyFont="1" applyBorder="1" applyAlignment="1" applyProtection="1">
      <alignment horizontal="right" vertical="center"/>
      <protection locked="0" hidden="1"/>
    </xf>
    <xf numFmtId="0" fontId="8" fillId="0" borderId="10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6" fontId="8" fillId="0" borderId="10" xfId="0" applyNumberFormat="1" applyFont="1" applyBorder="1" applyAlignment="1" applyProtection="1">
      <alignment horizontal="left" vertical="center"/>
      <protection hidden="1"/>
    </xf>
    <xf numFmtId="6" fontId="8" fillId="0" borderId="4" xfId="0" applyNumberFormat="1" applyFont="1" applyBorder="1" applyAlignment="1" applyProtection="1">
      <alignment horizontal="right" vertical="center"/>
      <protection hidden="1"/>
    </xf>
    <xf numFmtId="6" fontId="8" fillId="0" borderId="0" xfId="0" applyNumberFormat="1" applyFont="1" applyAlignment="1" applyProtection="1">
      <alignment horizontal="right" vertical="center"/>
      <protection hidden="1"/>
    </xf>
    <xf numFmtId="6" fontId="8" fillId="0" borderId="9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Protection="1">
      <protection locked="0"/>
    </xf>
    <xf numFmtId="179" fontId="8" fillId="0" borderId="0" xfId="0" applyNumberFormat="1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179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2" xfId="0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right"/>
      <protection hidden="1"/>
    </xf>
    <xf numFmtId="0" fontId="8" fillId="0" borderId="9" xfId="0" applyFont="1" applyBorder="1" applyAlignment="1" applyProtection="1">
      <alignment horizontal="right"/>
      <protection hidden="1"/>
    </xf>
    <xf numFmtId="179" fontId="9" fillId="0" borderId="0" xfId="0" applyNumberFormat="1" applyFont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179" fontId="9" fillId="0" borderId="12" xfId="0" applyNumberFormat="1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0" fillId="0" borderId="25" xfId="0" applyBorder="1"/>
    <xf numFmtId="0" fontId="0" fillId="0" borderId="10" xfId="0" applyBorder="1" applyAlignment="1">
      <alignment horizontal="left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177" fontId="9" fillId="0" borderId="12" xfId="0" applyNumberFormat="1" applyFont="1" applyBorder="1" applyAlignment="1" applyProtection="1">
      <alignment horizontal="center" vertical="center"/>
      <protection hidden="1"/>
    </xf>
    <xf numFmtId="177" fontId="9" fillId="0" borderId="0" xfId="0" applyNumberFormat="1" applyFont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179" fontId="9" fillId="0" borderId="25" xfId="0" applyNumberFormat="1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177" fontId="9" fillId="0" borderId="6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distributed" vertical="center"/>
      <protection locked="0"/>
    </xf>
    <xf numFmtId="179" fontId="9" fillId="0" borderId="0" xfId="0" applyNumberFormat="1" applyFont="1" applyAlignment="1">
      <alignment horizontal="distributed" vertical="center"/>
    </xf>
    <xf numFmtId="179" fontId="9" fillId="0" borderId="0" xfId="0" applyNumberFormat="1" applyFont="1" applyAlignment="1" applyProtection="1">
      <alignment horizontal="distributed" vertical="center"/>
      <protection locked="0"/>
    </xf>
    <xf numFmtId="17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179" fontId="9" fillId="0" borderId="0" xfId="0" applyNumberFormat="1" applyFont="1" applyAlignment="1">
      <alignment horizontal="center" vertical="center"/>
    </xf>
    <xf numFmtId="179" fontId="8" fillId="0" borderId="0" xfId="0" applyNumberFormat="1" applyFont="1" applyAlignment="1" applyProtection="1">
      <alignment horizontal="distributed" vertical="center" justifyLastLine="1"/>
      <protection hidden="1"/>
    </xf>
    <xf numFmtId="179" fontId="8" fillId="0" borderId="0" xfId="0" applyNumberFormat="1" applyFont="1" applyAlignment="1" applyProtection="1">
      <alignment horizontal="distributed" vertical="center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179" fontId="8" fillId="0" borderId="0" xfId="0" applyNumberFormat="1" applyFont="1" applyAlignment="1">
      <alignment horizontal="distributed" vertical="center"/>
    </xf>
    <xf numFmtId="0" fontId="8" fillId="0" borderId="0" xfId="0" applyFont="1" applyProtection="1">
      <protection locked="0"/>
    </xf>
    <xf numFmtId="0" fontId="9" fillId="0" borderId="24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79" fontId="9" fillId="0" borderId="0" xfId="0" applyNumberFormat="1" applyFont="1" applyAlignment="1" applyProtection="1">
      <alignment horizontal="center" vertical="center" justifyLastLine="1"/>
      <protection hidden="1"/>
    </xf>
    <xf numFmtId="0" fontId="0" fillId="0" borderId="62" xfId="0" applyBorder="1"/>
    <xf numFmtId="0" fontId="0" fillId="0" borderId="62" xfId="0" applyBorder="1" applyAlignment="1" applyProtection="1">
      <alignment horizontal="center" vertical="center"/>
      <protection locked="0"/>
    </xf>
    <xf numFmtId="0" fontId="7" fillId="0" borderId="62" xfId="0" applyFont="1" applyBorder="1" applyAlignment="1">
      <alignment horizontal="center" vertical="center"/>
    </xf>
    <xf numFmtId="0" fontId="8" fillId="0" borderId="62" xfId="0" applyFont="1" applyBorder="1"/>
    <xf numFmtId="180" fontId="8" fillId="0" borderId="62" xfId="0" applyNumberFormat="1" applyFont="1" applyBorder="1"/>
    <xf numFmtId="0" fontId="8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9" fillId="0" borderId="0" xfId="0" applyNumberFormat="1" applyFont="1" applyAlignment="1" applyProtection="1">
      <alignment horizontal="distributed" vertical="center" justifyLastLine="1"/>
      <protection hidden="1"/>
    </xf>
    <xf numFmtId="179" fontId="9" fillId="0" borderId="0" xfId="0" applyNumberFormat="1" applyFont="1" applyAlignment="1">
      <alignment horizontal="distributed" vertical="center" justifyLastLine="1"/>
    </xf>
    <xf numFmtId="179" fontId="15" fillId="0" borderId="0" xfId="0" applyNumberFormat="1" applyFont="1" applyAlignment="1" applyProtection="1">
      <alignment horizontal="distributed" vertical="center"/>
      <protection hidden="1"/>
    </xf>
    <xf numFmtId="179" fontId="9" fillId="0" borderId="0" xfId="0" applyNumberFormat="1" applyFont="1" applyAlignment="1" applyProtection="1">
      <alignment horizontal="distributed" vertical="center"/>
      <protection hidden="1"/>
    </xf>
    <xf numFmtId="179" fontId="16" fillId="0" borderId="0" xfId="0" applyNumberFormat="1" applyFont="1" applyAlignment="1">
      <alignment horizontal="distributed" vertical="center"/>
    </xf>
    <xf numFmtId="0" fontId="9" fillId="0" borderId="45" xfId="0" applyFont="1" applyBorder="1" applyAlignment="1" applyProtection="1">
      <alignment horizontal="center" vertical="center"/>
      <protection hidden="1"/>
    </xf>
    <xf numFmtId="179" fontId="9" fillId="0" borderId="45" xfId="0" applyNumberFormat="1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179" fontId="9" fillId="0" borderId="40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79" fontId="9" fillId="0" borderId="39" xfId="0" applyNumberFormat="1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 applyProtection="1">
      <alignment horizontal="distributed" vertical="center" justifyLastLine="1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179" fontId="8" fillId="0" borderId="0" xfId="0" applyNumberFormat="1" applyFont="1" applyAlignment="1">
      <alignment horizontal="distributed"/>
    </xf>
    <xf numFmtId="179" fontId="11" fillId="0" borderId="1" xfId="0" applyNumberFormat="1" applyFont="1" applyBorder="1" applyAlignment="1" applyProtection="1">
      <alignment horizontal="center" vertical="center"/>
      <protection locked="0"/>
    </xf>
    <xf numFmtId="180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distributed" vertical="center" justifyLastLine="1"/>
    </xf>
    <xf numFmtId="179" fontId="9" fillId="0" borderId="0" xfId="2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hidden="1"/>
    </xf>
    <xf numFmtId="179" fontId="8" fillId="0" borderId="24" xfId="0" applyNumberFormat="1" applyFont="1" applyBorder="1" applyAlignment="1" applyProtection="1">
      <alignment horizontal="right" vertical="center"/>
      <protection hidden="1"/>
    </xf>
    <xf numFmtId="179" fontId="8" fillId="0" borderId="25" xfId="0" applyNumberFormat="1" applyFont="1" applyBorder="1" applyAlignment="1" applyProtection="1">
      <alignment horizontal="left" vertical="center"/>
      <protection hidden="1"/>
    </xf>
    <xf numFmtId="179" fontId="9" fillId="0" borderId="86" xfId="0" applyNumberFormat="1" applyFont="1" applyBorder="1" applyAlignment="1" applyProtection="1">
      <alignment horizontal="center" vertical="center"/>
      <protection hidden="1"/>
    </xf>
    <xf numFmtId="179" fontId="8" fillId="0" borderId="12" xfId="0" applyNumberFormat="1" applyFont="1" applyBorder="1" applyAlignment="1" applyProtection="1">
      <alignment horizontal="right" vertical="center"/>
      <protection hidden="1"/>
    </xf>
    <xf numFmtId="179" fontId="9" fillId="0" borderId="9" xfId="0" applyNumberFormat="1" applyFont="1" applyBorder="1" applyAlignment="1" applyProtection="1">
      <alignment horizontal="distributed" vertical="center"/>
      <protection hidden="1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/>
    <xf numFmtId="180" fontId="8" fillId="0" borderId="12" xfId="0" applyNumberFormat="1" applyFont="1" applyBorder="1"/>
    <xf numFmtId="179" fontId="8" fillId="0" borderId="1" xfId="0" applyNumberFormat="1" applyFont="1" applyBorder="1" applyAlignment="1" applyProtection="1">
      <alignment horizontal="right" vertical="center"/>
      <protection hidden="1"/>
    </xf>
    <xf numFmtId="179" fontId="8" fillId="0" borderId="1" xfId="0" applyNumberFormat="1" applyFont="1" applyBorder="1" applyAlignment="1" applyProtection="1">
      <alignment horizontal="left" vertical="center"/>
      <protection hidden="1"/>
    </xf>
    <xf numFmtId="179" fontId="9" fillId="0" borderId="13" xfId="0" applyNumberFormat="1" applyFont="1" applyBorder="1" applyAlignment="1" applyProtection="1">
      <alignment horizontal="distributed" vertical="center"/>
      <protection hidden="1"/>
    </xf>
    <xf numFmtId="179" fontId="9" fillId="0" borderId="24" xfId="0" applyNumberFormat="1" applyFont="1" applyBorder="1" applyAlignment="1" applyProtection="1">
      <alignment horizontal="distributed" vertical="center"/>
      <protection hidden="1"/>
    </xf>
    <xf numFmtId="0" fontId="12" fillId="0" borderId="38" xfId="0" applyFont="1" applyBorder="1"/>
    <xf numFmtId="0" fontId="12" fillId="0" borderId="33" xfId="0" applyFont="1" applyBorder="1" applyAlignment="1" applyProtection="1">
      <alignment horizontal="distributed" vertical="center"/>
      <protection locked="0"/>
    </xf>
    <xf numFmtId="0" fontId="0" fillId="0" borderId="27" xfId="0" applyBorder="1"/>
    <xf numFmtId="179" fontId="8" fillId="0" borderId="29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31" xfId="0" applyNumberFormat="1" applyFont="1" applyBorder="1" applyAlignment="1" applyProtection="1">
      <alignment horizontal="distributed" vertical="center" justifyLastLine="1"/>
      <protection hidden="1"/>
    </xf>
    <xf numFmtId="179" fontId="9" fillId="0" borderId="34" xfId="0" applyNumberFormat="1" applyFont="1" applyBorder="1" applyAlignment="1">
      <alignment horizontal="distributed" vertical="center"/>
    </xf>
    <xf numFmtId="179" fontId="9" fillId="0" borderId="30" xfId="0" applyNumberFormat="1" applyFont="1" applyBorder="1" applyAlignment="1">
      <alignment horizontal="distributed" vertical="center"/>
    </xf>
    <xf numFmtId="179" fontId="9" fillId="0" borderId="37" xfId="0" applyNumberFormat="1" applyFont="1" applyBorder="1" applyAlignment="1">
      <alignment horizontal="distributed" vertical="center"/>
    </xf>
    <xf numFmtId="179" fontId="9" fillId="0" borderId="38" xfId="0" applyNumberFormat="1" applyFont="1" applyBorder="1" applyAlignment="1">
      <alignment horizontal="distributed" vertical="center"/>
    </xf>
    <xf numFmtId="179" fontId="9" fillId="0" borderId="35" xfId="0" applyNumberFormat="1" applyFont="1" applyBorder="1" applyAlignment="1">
      <alignment horizontal="distributed" vertical="center"/>
    </xf>
    <xf numFmtId="179" fontId="9" fillId="0" borderId="33" xfId="0" applyNumberFormat="1" applyFont="1" applyBorder="1" applyAlignment="1">
      <alignment horizontal="distributed" vertical="center"/>
    </xf>
    <xf numFmtId="0" fontId="12" fillId="0" borderId="37" xfId="0" applyFont="1" applyBorder="1"/>
    <xf numFmtId="0" fontId="12" fillId="0" borderId="35" xfId="0" applyFont="1" applyBorder="1" applyAlignment="1" applyProtection="1">
      <alignment horizontal="distributed" vertical="center"/>
      <protection locked="0"/>
    </xf>
    <xf numFmtId="0" fontId="0" fillId="0" borderId="29" xfId="0" applyBorder="1"/>
    <xf numFmtId="0" fontId="0" fillId="0" borderId="31" xfId="0" applyBorder="1"/>
    <xf numFmtId="179" fontId="9" fillId="0" borderId="34" xfId="0" applyNumberFormat="1" applyFont="1" applyBorder="1" applyAlignment="1" applyProtection="1">
      <alignment horizontal="distributed" vertical="center"/>
      <protection hidden="1"/>
    </xf>
    <xf numFmtId="0" fontId="8" fillId="0" borderId="30" xfId="0" applyFont="1" applyBorder="1" applyProtection="1">
      <protection locked="0"/>
    </xf>
    <xf numFmtId="179" fontId="8" fillId="0" borderId="30" xfId="0" applyNumberFormat="1" applyFont="1" applyBorder="1" applyAlignment="1" applyProtection="1">
      <alignment horizontal="center" vertical="center"/>
      <protection locked="0"/>
    </xf>
    <xf numFmtId="179" fontId="9" fillId="0" borderId="37" xfId="0" applyNumberFormat="1" applyFont="1" applyBorder="1" applyAlignment="1" applyProtection="1">
      <alignment horizontal="distributed" vertical="center"/>
      <protection hidden="1"/>
    </xf>
    <xf numFmtId="0" fontId="12" fillId="0" borderId="38" xfId="0" applyFont="1" applyBorder="1" applyProtection="1">
      <protection locked="0"/>
    </xf>
    <xf numFmtId="179" fontId="9" fillId="0" borderId="35" xfId="0" applyNumberFormat="1" applyFont="1" applyBorder="1" applyAlignment="1" applyProtection="1">
      <alignment horizontal="distributed" vertical="center"/>
      <protection hidden="1"/>
    </xf>
    <xf numFmtId="179" fontId="8" fillId="0" borderId="33" xfId="0" applyNumberFormat="1" applyFont="1" applyBorder="1" applyAlignment="1" applyProtection="1">
      <alignment horizontal="center" vertical="center"/>
      <protection locked="0"/>
    </xf>
    <xf numFmtId="0" fontId="12" fillId="0" borderId="30" xfId="0" applyFont="1" applyBorder="1" applyProtection="1"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/>
    <xf numFmtId="0" fontId="9" fillId="0" borderId="30" xfId="0" applyFont="1" applyBorder="1"/>
    <xf numFmtId="0" fontId="9" fillId="0" borderId="1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12" xfId="0" applyFont="1" applyBorder="1"/>
    <xf numFmtId="0" fontId="9" fillId="0" borderId="35" xfId="0" applyFont="1" applyBorder="1"/>
    <xf numFmtId="0" fontId="9" fillId="0" borderId="33" xfId="0" applyFont="1" applyBorder="1"/>
    <xf numFmtId="177" fontId="9" fillId="0" borderId="1" xfId="0" applyNumberFormat="1" applyFont="1" applyBorder="1" applyAlignment="1">
      <alignment horizontal="distributed" vertical="center"/>
    </xf>
    <xf numFmtId="177" fontId="9" fillId="0" borderId="12" xfId="0" applyNumberFormat="1" applyFont="1" applyBorder="1" applyAlignment="1">
      <alignment horizontal="distributed" vertical="center"/>
    </xf>
    <xf numFmtId="177" fontId="12" fillId="0" borderId="1" xfId="0" applyNumberFormat="1" applyFont="1" applyBorder="1"/>
    <xf numFmtId="177" fontId="12" fillId="0" borderId="12" xfId="0" applyNumberFormat="1" applyFont="1" applyBorder="1" applyAlignment="1" applyProtection="1">
      <alignment horizontal="distributed" vertical="center"/>
      <protection locked="0"/>
    </xf>
    <xf numFmtId="0" fontId="9" fillId="0" borderId="27" xfId="0" applyFont="1" applyBorder="1" applyAlignment="1" applyProtection="1">
      <alignment horizontal="center" vertical="center"/>
      <protection hidden="1"/>
    </xf>
    <xf numFmtId="179" fontId="9" fillId="0" borderId="3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9" fontId="9" fillId="0" borderId="27" xfId="0" applyNumberFormat="1" applyFont="1" applyBorder="1" applyAlignment="1" applyProtection="1">
      <alignment horizontal="center" vertical="center"/>
      <protection hidden="1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6" fontId="8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 applyProtection="1">
      <alignment horizontal="distributed" vertical="center"/>
      <protection hidden="1"/>
    </xf>
    <xf numFmtId="179" fontId="8" fillId="0" borderId="34" xfId="0" applyNumberFormat="1" applyFont="1" applyBorder="1" applyAlignment="1" applyProtection="1">
      <alignment horizontal="center" vertical="center"/>
      <protection locked="0"/>
    </xf>
    <xf numFmtId="179" fontId="8" fillId="0" borderId="35" xfId="0" applyNumberFormat="1" applyFont="1" applyBorder="1" applyAlignment="1" applyProtection="1">
      <alignment horizontal="center" vertical="center"/>
      <protection locked="0"/>
    </xf>
    <xf numFmtId="179" fontId="9" fillId="0" borderId="31" xfId="0" applyNumberFormat="1" applyFont="1" applyBorder="1" applyAlignment="1" applyProtection="1">
      <alignment horizontal="distributed" vertical="center"/>
      <protection hidden="1"/>
    </xf>
    <xf numFmtId="177" fontId="12" fillId="0" borderId="35" xfId="0" applyNumberFormat="1" applyFont="1" applyBorder="1" applyAlignment="1">
      <alignment horizontal="distributed" vertical="center"/>
    </xf>
    <xf numFmtId="179" fontId="8" fillId="0" borderId="30" xfId="0" applyNumberFormat="1" applyFont="1" applyBorder="1" applyAlignment="1" applyProtection="1">
      <alignment horizontal="distributed" vertical="center"/>
      <protection hidden="1"/>
    </xf>
    <xf numFmtId="177" fontId="9" fillId="0" borderId="34" xfId="0" applyNumberFormat="1" applyFont="1" applyBorder="1" applyAlignment="1">
      <alignment horizontal="distributed" vertical="center"/>
    </xf>
    <xf numFmtId="179" fontId="9" fillId="0" borderId="37" xfId="0" applyNumberFormat="1" applyFont="1" applyBorder="1" applyAlignment="1">
      <alignment horizontal="center" vertical="center"/>
    </xf>
    <xf numFmtId="177" fontId="9" fillId="0" borderId="37" xfId="0" applyNumberFormat="1" applyFont="1" applyBorder="1" applyAlignment="1">
      <alignment horizontal="distributed" vertical="center"/>
    </xf>
    <xf numFmtId="177" fontId="9" fillId="0" borderId="35" xfId="0" applyNumberFormat="1" applyFont="1" applyBorder="1" applyAlignment="1">
      <alignment horizontal="distributed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7" fontId="12" fillId="0" borderId="37" xfId="0" applyNumberFormat="1" applyFont="1" applyBorder="1"/>
    <xf numFmtId="177" fontId="9" fillId="0" borderId="0" xfId="0" applyNumberFormat="1" applyFont="1" applyAlignment="1">
      <alignment horizontal="distributed" vertical="center"/>
    </xf>
    <xf numFmtId="0" fontId="0" fillId="0" borderId="37" xfId="0" applyBorder="1"/>
    <xf numFmtId="0" fontId="9" fillId="0" borderId="0" xfId="0" applyFont="1"/>
    <xf numFmtId="179" fontId="8" fillId="0" borderId="34" xfId="0" applyNumberFormat="1" applyFont="1" applyBorder="1" applyAlignment="1" applyProtection="1">
      <alignment horizontal="distributed" vertical="center" justifyLastLine="1"/>
      <protection hidden="1"/>
    </xf>
    <xf numFmtId="0" fontId="0" fillId="0" borderId="34" xfId="0" applyBorder="1"/>
    <xf numFmtId="177" fontId="9" fillId="0" borderId="34" xfId="0" applyNumberFormat="1" applyFont="1" applyBorder="1" applyAlignment="1">
      <alignment horizontal="center" vertical="center"/>
    </xf>
    <xf numFmtId="179" fontId="8" fillId="0" borderId="0" xfId="0" applyNumberFormat="1" applyFont="1" applyAlignment="1" applyProtection="1">
      <alignment horizontal="center" vertical="center" textRotation="255"/>
      <protection hidden="1"/>
    </xf>
    <xf numFmtId="179" fontId="12" fillId="0" borderId="37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179" fontId="12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61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3"/>
    <xf numFmtId="0" fontId="7" fillId="0" borderId="0" xfId="3" applyFont="1"/>
    <xf numFmtId="0" fontId="5" fillId="0" borderId="0" xfId="3" applyAlignment="1">
      <alignment horizontal="left"/>
    </xf>
    <xf numFmtId="0" fontId="5" fillId="0" borderId="0" xfId="3" applyAlignment="1">
      <alignment horizontal="right" vertical="center"/>
    </xf>
    <xf numFmtId="0" fontId="5" fillId="0" borderId="0" xfId="3" applyAlignment="1">
      <alignment horizontal="left" vertical="center"/>
    </xf>
    <xf numFmtId="0" fontId="5" fillId="0" borderId="29" xfId="3" applyBorder="1" applyAlignment="1">
      <alignment horizontal="left"/>
    </xf>
    <xf numFmtId="0" fontId="5" fillId="0" borderId="27" xfId="3" applyBorder="1" applyAlignment="1">
      <alignment horizontal="left"/>
    </xf>
    <xf numFmtId="0" fontId="5" fillId="0" borderId="31" xfId="3" applyBorder="1" applyAlignment="1">
      <alignment horizontal="left"/>
    </xf>
    <xf numFmtId="0" fontId="5" fillId="0" borderId="34" xfId="3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30" xfId="3" applyBorder="1" applyAlignment="1">
      <alignment horizontal="center" vertical="center"/>
    </xf>
    <xf numFmtId="0" fontId="5" fillId="0" borderId="34" xfId="3" applyBorder="1" applyAlignment="1">
      <alignment horizontal="left"/>
    </xf>
    <xf numFmtId="0" fontId="5" fillId="0" borderId="30" xfId="3" applyBorder="1" applyAlignment="1">
      <alignment horizontal="left"/>
    </xf>
    <xf numFmtId="0" fontId="5" fillId="0" borderId="71" xfId="3" applyBorder="1" applyAlignment="1">
      <alignment horizontal="left"/>
    </xf>
    <xf numFmtId="0" fontId="5" fillId="0" borderId="28" xfId="3" applyBorder="1" applyAlignment="1">
      <alignment horizontal="left"/>
    </xf>
    <xf numFmtId="0" fontId="5" fillId="0" borderId="32" xfId="3" applyBorder="1" applyAlignment="1">
      <alignment horizontal="left"/>
    </xf>
    <xf numFmtId="0" fontId="5" fillId="0" borderId="34" xfId="3" applyBorder="1"/>
    <xf numFmtId="0" fontId="5" fillId="0" borderId="0" xfId="3" applyAlignment="1">
      <alignment horizontal="center"/>
    </xf>
    <xf numFmtId="0" fontId="5" fillId="0" borderId="71" xfId="3" applyBorder="1"/>
    <xf numFmtId="0" fontId="17" fillId="0" borderId="34" xfId="0" applyFont="1" applyBorder="1" applyAlignment="1">
      <alignment horizontal="center" vertical="center"/>
    </xf>
    <xf numFmtId="179" fontId="5" fillId="0" borderId="0" xfId="3" applyNumberFormat="1"/>
    <xf numFmtId="179" fontId="5" fillId="0" borderId="27" xfId="3" applyNumberFormat="1" applyBorder="1"/>
    <xf numFmtId="179" fontId="5" fillId="0" borderId="40" xfId="3" applyNumberFormat="1" applyBorder="1"/>
    <xf numFmtId="0" fontId="9" fillId="0" borderId="87" xfId="0" applyFont="1" applyBorder="1" applyAlignment="1" applyProtection="1">
      <alignment horizontal="center" vertical="center"/>
      <protection hidden="1"/>
    </xf>
    <xf numFmtId="179" fontId="5" fillId="0" borderId="0" xfId="3" applyNumberFormat="1" applyAlignment="1">
      <alignment horizontal="center" vertical="center"/>
    </xf>
    <xf numFmtId="0" fontId="5" fillId="0" borderId="0" xfId="3" applyAlignment="1">
      <alignment horizontal="distributed" vertical="center"/>
    </xf>
    <xf numFmtId="0" fontId="3" fillId="0" borderId="0" xfId="5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distributed"/>
    </xf>
    <xf numFmtId="0" fontId="3" fillId="0" borderId="0" xfId="5" applyAlignment="1"/>
    <xf numFmtId="0" fontId="7" fillId="0" borderId="0" xfId="5" applyFont="1" applyAlignment="1">
      <alignment horizontal="distributed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/>
    <xf numFmtId="0" fontId="3" fillId="0" borderId="0" xfId="5" applyAlignment="1">
      <alignment horizontal="distributed" vertical="center"/>
    </xf>
    <xf numFmtId="0" fontId="7" fillId="0" borderId="0" xfId="5" applyFont="1">
      <alignment vertical="center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horizontal="distributed" vertical="top"/>
    </xf>
    <xf numFmtId="0" fontId="7" fillId="0" borderId="0" xfId="5" applyFont="1" applyAlignment="1">
      <alignment horizontal="right" vertical="center"/>
    </xf>
    <xf numFmtId="0" fontId="8" fillId="0" borderId="0" xfId="5" applyFont="1" applyAlignment="1">
      <alignment horizontal="distributed"/>
    </xf>
    <xf numFmtId="0" fontId="7" fillId="0" borderId="0" xfId="5" applyFont="1" applyAlignment="1">
      <alignment horizontal="distributed"/>
    </xf>
    <xf numFmtId="0" fontId="22" fillId="0" borderId="0" xfId="5" applyFont="1" applyAlignment="1">
      <alignment horizontal="distributed"/>
    </xf>
    <xf numFmtId="180" fontId="3" fillId="0" borderId="0" xfId="5" applyNumberFormat="1" applyAlignment="1">
      <alignment horizontal="center" vertical="center"/>
    </xf>
    <xf numFmtId="0" fontId="3" fillId="0" borderId="0" xfId="5" applyAlignment="1">
      <alignment vertical="distributed" textRotation="255" justifyLastLine="1"/>
    </xf>
    <xf numFmtId="0" fontId="25" fillId="0" borderId="0" xfId="5" applyFont="1" applyAlignment="1">
      <alignment horizontal="center" vertical="center"/>
    </xf>
    <xf numFmtId="0" fontId="3" fillId="0" borderId="0" xfId="5" applyAlignment="1">
      <alignment horizontal="center"/>
    </xf>
    <xf numFmtId="0" fontId="3" fillId="0" borderId="27" xfId="5" applyBorder="1" applyAlignment="1"/>
    <xf numFmtId="0" fontId="7" fillId="0" borderId="27" xfId="5" applyFont="1" applyBorder="1" applyAlignment="1">
      <alignment horizontal="center" vertical="center"/>
    </xf>
    <xf numFmtId="0" fontId="3" fillId="0" borderId="27" xfId="5" applyBorder="1" applyAlignment="1">
      <alignment horizontal="center"/>
    </xf>
    <xf numFmtId="0" fontId="3" fillId="0" borderId="0" xfId="5" applyAlignment="1">
      <alignment horizontal="center" vertical="center"/>
    </xf>
    <xf numFmtId="0" fontId="8" fillId="0" borderId="0" xfId="5" applyFont="1" applyAlignment="1">
      <alignment horizontal="distributed" vertical="center"/>
    </xf>
    <xf numFmtId="0" fontId="22" fillId="0" borderId="0" xfId="5" applyFont="1" applyAlignment="1"/>
    <xf numFmtId="0" fontId="3" fillId="0" borderId="30" xfId="5" applyBorder="1" applyAlignment="1"/>
    <xf numFmtId="0" fontId="7" fillId="0" borderId="30" xfId="5" applyFont="1" applyBorder="1" applyAlignment="1">
      <alignment horizontal="left" vertical="center"/>
    </xf>
    <xf numFmtId="0" fontId="3" fillId="0" borderId="97" xfId="5" applyBorder="1" applyAlignment="1"/>
    <xf numFmtId="0" fontId="8" fillId="0" borderId="27" xfId="5" applyFont="1" applyBorder="1" applyAlignment="1">
      <alignment horizontal="distributed" vertical="center"/>
    </xf>
    <xf numFmtId="0" fontId="8" fillId="0" borderId="34" xfId="5" applyFont="1" applyBorder="1" applyAlignment="1">
      <alignment horizontal="distributed" vertical="center"/>
    </xf>
    <xf numFmtId="0" fontId="3" fillId="0" borderId="29" xfId="5" applyBorder="1" applyAlignment="1"/>
    <xf numFmtId="0" fontId="3" fillId="0" borderId="98" xfId="5" applyBorder="1" applyAlignment="1"/>
    <xf numFmtId="0" fontId="3" fillId="0" borderId="34" xfId="5" applyBorder="1" applyAlignment="1"/>
    <xf numFmtId="0" fontId="3" fillId="0" borderId="28" xfId="5" applyBorder="1" applyAlignment="1">
      <alignment horizontal="center"/>
    </xf>
    <xf numFmtId="0" fontId="7" fillId="0" borderId="34" xfId="5" applyFont="1" applyBorder="1" applyAlignment="1">
      <alignment horizontal="center" vertical="center"/>
    </xf>
    <xf numFmtId="0" fontId="3" fillId="0" borderId="28" xfId="5" applyBorder="1" applyAlignment="1"/>
    <xf numFmtId="0" fontId="3" fillId="0" borderId="71" xfId="5" applyBorder="1" applyAlignment="1"/>
    <xf numFmtId="0" fontId="24" fillId="0" borderId="28" xfId="5" applyFont="1" applyBorder="1" applyAlignment="1"/>
    <xf numFmtId="0" fontId="18" fillId="0" borderId="0" xfId="5" applyFont="1" applyAlignment="1">
      <alignment horizontal="center" vertical="center"/>
    </xf>
    <xf numFmtId="0" fontId="3" fillId="0" borderId="34" xfId="5" applyBorder="1">
      <alignment vertical="center"/>
    </xf>
    <xf numFmtId="0" fontId="25" fillId="0" borderId="27" xfId="5" applyFont="1" applyBorder="1" applyAlignment="1">
      <alignment horizontal="center" vertical="center"/>
    </xf>
    <xf numFmtId="0" fontId="5" fillId="0" borderId="0" xfId="3" applyAlignment="1">
      <alignment horizontal="distributed"/>
    </xf>
    <xf numFmtId="0" fontId="5" fillId="0" borderId="0" xfId="3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7" fillId="0" borderId="0" xfId="3" applyFont="1" applyAlignment="1">
      <alignment horizontal="center" vertical="top"/>
    </xf>
    <xf numFmtId="0" fontId="21" fillId="0" borderId="0" xfId="4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3" fillId="0" borderId="27" xfId="5" applyBorder="1" applyAlignment="1">
      <alignment horizontal="center" vertical="center"/>
    </xf>
    <xf numFmtId="0" fontId="3" fillId="0" borderId="30" xfId="5" applyBorder="1" applyAlignment="1">
      <alignment horizontal="center" vertical="center"/>
    </xf>
    <xf numFmtId="0" fontId="3" fillId="0" borderId="34" xfId="5" applyBorder="1" applyAlignment="1">
      <alignment horizontal="center" vertical="center"/>
    </xf>
    <xf numFmtId="0" fontId="3" fillId="0" borderId="0" xfId="5" applyAlignment="1">
      <alignment vertical="center" textRotation="255"/>
    </xf>
    <xf numFmtId="0" fontId="3" fillId="0" borderId="0" xfId="5" applyAlignment="1">
      <alignment horizontal="distributed" vertical="center" textRotation="255"/>
    </xf>
    <xf numFmtId="179" fontId="9" fillId="0" borderId="87" xfId="0" applyNumberFormat="1" applyFont="1" applyBorder="1" applyAlignment="1" applyProtection="1">
      <alignment horizontal="center" vertical="center"/>
      <protection hidden="1"/>
    </xf>
    <xf numFmtId="0" fontId="26" fillId="0" borderId="0" xfId="5" applyFont="1" applyAlignment="1">
      <alignment horizontal="center" vertical="center"/>
    </xf>
    <xf numFmtId="0" fontId="7" fillId="0" borderId="27" xfId="5" applyFont="1" applyBorder="1" applyAlignment="1">
      <alignment horizontal="distributed" vertical="center"/>
    </xf>
    <xf numFmtId="0" fontId="7" fillId="0" borderId="31" xfId="5" applyFont="1" applyBorder="1" applyAlignment="1">
      <alignment horizontal="distributed" vertical="center"/>
    </xf>
    <xf numFmtId="0" fontId="7" fillId="0" borderId="30" xfId="5" applyFont="1" applyBorder="1" applyAlignment="1">
      <alignment horizontal="distributed" vertical="center"/>
    </xf>
    <xf numFmtId="0" fontId="8" fillId="0" borderId="30" xfId="5" applyFont="1" applyBorder="1" applyAlignment="1">
      <alignment horizontal="distributed" vertical="center"/>
    </xf>
    <xf numFmtId="0" fontId="8" fillId="0" borderId="32" xfId="5" applyFont="1" applyBorder="1" applyAlignment="1">
      <alignment horizontal="distributed" vertical="center"/>
    </xf>
    <xf numFmtId="180" fontId="3" fillId="0" borderId="0" xfId="5" applyNumberFormat="1" applyAlignment="1">
      <alignment horizontal="distributed" vertical="center"/>
    </xf>
    <xf numFmtId="0" fontId="7" fillId="0" borderId="0" xfId="5" applyFont="1" applyAlignment="1">
      <alignment horizontal="distributed" justifyLastLine="1"/>
    </xf>
    <xf numFmtId="0" fontId="24" fillId="0" borderId="0" xfId="5" applyFont="1" applyAlignment="1"/>
    <xf numFmtId="0" fontId="7" fillId="0" borderId="30" xfId="5" applyFont="1" applyBorder="1" applyAlignment="1">
      <alignment horizontal="center" vertical="center"/>
    </xf>
    <xf numFmtId="0" fontId="3" fillId="0" borderId="32" xfId="5" applyBorder="1" applyAlignment="1"/>
    <xf numFmtId="0" fontId="3" fillId="0" borderId="28" xfId="5" applyBorder="1">
      <alignment vertical="center"/>
    </xf>
    <xf numFmtId="0" fontId="3" fillId="0" borderId="32" xfId="5" applyBorder="1">
      <alignment vertical="center"/>
    </xf>
    <xf numFmtId="0" fontId="7" fillId="0" borderId="34" xfId="5" applyFont="1" applyBorder="1" applyAlignment="1">
      <alignment horizontal="right" vertical="center"/>
    </xf>
    <xf numFmtId="0" fontId="7" fillId="0" borderId="27" xfId="5" applyFont="1" applyBorder="1" applyAlignment="1"/>
    <xf numFmtId="0" fontId="7" fillId="0" borderId="34" xfId="5" applyFont="1" applyBorder="1" applyAlignment="1"/>
    <xf numFmtId="0" fontId="23" fillId="0" borderId="0" xfId="5" applyFont="1" applyAlignment="1">
      <alignment horizontal="distributed" vertical="top" justifyLastLine="1"/>
    </xf>
    <xf numFmtId="0" fontId="5" fillId="0" borderId="71" xfId="3" applyBorder="1" applyAlignment="1">
      <alignment horizontal="distributed"/>
    </xf>
    <xf numFmtId="0" fontId="5" fillId="0" borderId="28" xfId="3" applyBorder="1" applyAlignment="1">
      <alignment horizontal="distributed"/>
    </xf>
    <xf numFmtId="0" fontId="23" fillId="0" borderId="28" xfId="5" applyFont="1" applyBorder="1" applyAlignment="1">
      <alignment horizontal="distributed" vertical="top"/>
    </xf>
    <xf numFmtId="0" fontId="5" fillId="0" borderId="34" xfId="3" applyBorder="1" applyAlignment="1">
      <alignment horizontal="distributed"/>
    </xf>
    <xf numFmtId="0" fontId="7" fillId="0" borderId="29" xfId="5" applyFont="1" applyBorder="1" applyAlignment="1">
      <alignment horizontal="left" vertical="center"/>
    </xf>
    <xf numFmtId="0" fontId="7" fillId="0" borderId="27" xfId="5" applyFont="1" applyBorder="1" applyAlignment="1">
      <alignment horizontal="left" vertical="center"/>
    </xf>
    <xf numFmtId="0" fontId="7" fillId="0" borderId="31" xfId="5" applyFont="1" applyBorder="1" applyAlignment="1">
      <alignment horizontal="center" vertical="center"/>
    </xf>
    <xf numFmtId="0" fontId="22" fillId="0" borderId="34" xfId="5" applyFont="1" applyBorder="1" applyAlignment="1"/>
    <xf numFmtId="0" fontId="2" fillId="0" borderId="34" xfId="5" applyFont="1" applyBorder="1">
      <alignment vertical="center"/>
    </xf>
    <xf numFmtId="0" fontId="2" fillId="0" borderId="0" xfId="5" applyFont="1">
      <alignment vertical="center"/>
    </xf>
    <xf numFmtId="0" fontId="2" fillId="0" borderId="71" xfId="5" applyFont="1" applyBorder="1">
      <alignment vertical="center"/>
    </xf>
    <xf numFmtId="0" fontId="2" fillId="0" borderId="28" xfId="5" applyFont="1" applyBorder="1">
      <alignment vertical="center"/>
    </xf>
    <xf numFmtId="0" fontId="19" fillId="0" borderId="0" xfId="5" applyFont="1" applyAlignment="1">
      <alignment horizontal="center" vertical="center"/>
    </xf>
    <xf numFmtId="0" fontId="3" fillId="0" borderId="28" xfId="5" applyBorder="1" applyAlignment="1">
      <alignment horizontal="distributed" vertical="center" textRotation="255"/>
    </xf>
    <xf numFmtId="0" fontId="3" fillId="0" borderId="71" xfId="5" applyBorder="1" applyAlignment="1">
      <alignment horizontal="distributed" vertical="center" textRotation="255"/>
    </xf>
    <xf numFmtId="0" fontId="2" fillId="0" borderId="0" xfId="5" applyFont="1" applyAlignment="1">
      <alignment horizontal="distributed" vertical="center"/>
    </xf>
    <xf numFmtId="0" fontId="9" fillId="0" borderId="0" xfId="3" applyFont="1" applyAlignment="1">
      <alignment horizontal="center" vertical="top"/>
    </xf>
    <xf numFmtId="0" fontId="27" fillId="0" borderId="0" xfId="4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28" fillId="0" borderId="0" xfId="5" applyFont="1">
      <alignment vertical="center"/>
    </xf>
    <xf numFmtId="0" fontId="9" fillId="0" borderId="0" xfId="3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7" fillId="0" borderId="71" xfId="5" applyFont="1" applyBorder="1" applyAlignment="1">
      <alignment horizontal="center" vertical="center"/>
    </xf>
    <xf numFmtId="180" fontId="5" fillId="0" borderId="34" xfId="3" applyNumberFormat="1" applyBorder="1"/>
    <xf numFmtId="180" fontId="5" fillId="0" borderId="0" xfId="3" applyNumberFormat="1" applyAlignment="1">
      <alignment horizontal="left"/>
    </xf>
    <xf numFmtId="180" fontId="5" fillId="0" borderId="27" xfId="3" applyNumberFormat="1" applyBorder="1" applyAlignment="1">
      <alignment horizontal="center" vertical="center"/>
    </xf>
    <xf numFmtId="180" fontId="5" fillId="0" borderId="0" xfId="3" applyNumberFormat="1"/>
    <xf numFmtId="180" fontId="5" fillId="0" borderId="0" xfId="3" applyNumberFormat="1" applyAlignment="1">
      <alignment horizontal="right" vertical="center"/>
    </xf>
    <xf numFmtId="180" fontId="5" fillId="0" borderId="30" xfId="3" applyNumberFormat="1" applyBorder="1" applyAlignment="1">
      <alignment horizontal="right" vertical="center"/>
    </xf>
    <xf numFmtId="180" fontId="5" fillId="0" borderId="29" xfId="3" applyNumberFormat="1" applyBorder="1" applyAlignment="1">
      <alignment horizontal="left"/>
    </xf>
    <xf numFmtId="180" fontId="5" fillId="0" borderId="27" xfId="3" applyNumberFormat="1" applyBorder="1" applyAlignment="1">
      <alignment horizontal="left"/>
    </xf>
    <xf numFmtId="180" fontId="5" fillId="0" borderId="0" xfId="3" applyNumberFormat="1" applyAlignment="1">
      <alignment horizontal="center" vertical="center"/>
    </xf>
    <xf numFmtId="180" fontId="5" fillId="0" borderId="27" xfId="3" applyNumberFormat="1" applyBorder="1"/>
    <xf numFmtId="180" fontId="5" fillId="0" borderId="27" xfId="3" applyNumberFormat="1" applyBorder="1" applyAlignment="1">
      <alignment horizontal="right" vertical="center"/>
    </xf>
    <xf numFmtId="180" fontId="5" fillId="0" borderId="29" xfId="3" applyNumberFormat="1" applyBorder="1" applyAlignment="1">
      <alignment horizontal="center" vertical="center"/>
    </xf>
    <xf numFmtId="180" fontId="5" fillId="0" borderId="34" xfId="3" applyNumberFormat="1" applyBorder="1" applyAlignment="1">
      <alignment horizontal="left"/>
    </xf>
    <xf numFmtId="180" fontId="5" fillId="0" borderId="34" xfId="3" applyNumberFormat="1" applyBorder="1" applyAlignment="1">
      <alignment horizontal="center" vertical="center"/>
    </xf>
    <xf numFmtId="180" fontId="5" fillId="0" borderId="30" xfId="3" applyNumberFormat="1" applyBorder="1" applyAlignment="1">
      <alignment horizontal="center" vertical="center"/>
    </xf>
    <xf numFmtId="180" fontId="5" fillId="0" borderId="34" xfId="3" applyNumberFormat="1" applyBorder="1" applyAlignment="1">
      <alignment horizontal="center"/>
    </xf>
    <xf numFmtId="180" fontId="5" fillId="0" borderId="0" xfId="3" applyNumberFormat="1" applyAlignment="1">
      <alignment horizontal="center"/>
    </xf>
    <xf numFmtId="180" fontId="5" fillId="0" borderId="71" xfId="3" applyNumberFormat="1" applyBorder="1"/>
    <xf numFmtId="180" fontId="5" fillId="0" borderId="28" xfId="3" applyNumberFormat="1" applyBorder="1" applyAlignment="1">
      <alignment horizontal="left"/>
    </xf>
    <xf numFmtId="180" fontId="5" fillId="0" borderId="28" xfId="3" applyNumberFormat="1" applyBorder="1" applyAlignment="1">
      <alignment horizontal="center" vertical="center"/>
    </xf>
    <xf numFmtId="180" fontId="5" fillId="0" borderId="40" xfId="3" applyNumberFormat="1" applyBorder="1"/>
    <xf numFmtId="180" fontId="5" fillId="0" borderId="28" xfId="3" applyNumberFormat="1" applyBorder="1" applyAlignment="1">
      <alignment horizontal="right" vertical="center"/>
    </xf>
    <xf numFmtId="180" fontId="5" fillId="0" borderId="28" xfId="3" applyNumberFormat="1" applyBorder="1"/>
    <xf numFmtId="180" fontId="5" fillId="0" borderId="32" xfId="3" applyNumberFormat="1" applyBorder="1" applyAlignment="1">
      <alignment horizontal="right" vertical="center"/>
    </xf>
    <xf numFmtId="180" fontId="5" fillId="0" borderId="71" xfId="3" applyNumberFormat="1" applyBorder="1" applyAlignment="1">
      <alignment horizontal="left"/>
    </xf>
    <xf numFmtId="180" fontId="5" fillId="0" borderId="71" xfId="3" applyNumberFormat="1" applyBorder="1" applyAlignment="1">
      <alignment horizontal="center" vertical="center"/>
    </xf>
    <xf numFmtId="180" fontId="5" fillId="0" borderId="29" xfId="3" applyNumberFormat="1" applyBorder="1"/>
    <xf numFmtId="180" fontId="5" fillId="0" borderId="31" xfId="3" applyNumberFormat="1" applyBorder="1"/>
    <xf numFmtId="180" fontId="5" fillId="0" borderId="30" xfId="3" applyNumberFormat="1" applyBorder="1"/>
    <xf numFmtId="180" fontId="5" fillId="0" borderId="32" xfId="3" applyNumberFormat="1" applyBorder="1"/>
    <xf numFmtId="180" fontId="5" fillId="0" borderId="31" xfId="3" applyNumberFormat="1" applyBorder="1" applyAlignment="1">
      <alignment horizontal="left"/>
    </xf>
    <xf numFmtId="180" fontId="5" fillId="0" borderId="30" xfId="3" applyNumberFormat="1" applyBorder="1" applyAlignment="1">
      <alignment horizontal="left"/>
    </xf>
    <xf numFmtId="180" fontId="5" fillId="0" borderId="31" xfId="3" applyNumberFormat="1" applyBorder="1" applyAlignment="1">
      <alignment horizontal="right" vertical="center"/>
    </xf>
    <xf numFmtId="180" fontId="5" fillId="0" borderId="71" xfId="3" applyNumberFormat="1" applyBorder="1" applyAlignment="1">
      <alignment horizontal="center"/>
    </xf>
    <xf numFmtId="180" fontId="5" fillId="0" borderId="28" xfId="3" applyNumberFormat="1" applyBorder="1" applyAlignment="1">
      <alignment horizontal="center"/>
    </xf>
    <xf numFmtId="180" fontId="5" fillId="0" borderId="32" xfId="3" applyNumberFormat="1" applyBorder="1" applyAlignment="1">
      <alignment horizontal="left"/>
    </xf>
    <xf numFmtId="0" fontId="0" fillId="0" borderId="0" xfId="3" applyFont="1"/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3" fillId="0" borderId="0" xfId="5" applyFont="1" applyAlignment="1">
      <alignment horizontal="distributed" vertical="center" justifyLastLine="1"/>
    </xf>
    <xf numFmtId="0" fontId="17" fillId="0" borderId="0" xfId="0" applyFont="1"/>
    <xf numFmtId="0" fontId="32" fillId="0" borderId="53" xfId="0" applyFont="1" applyBorder="1" applyAlignment="1">
      <alignment horizontal="center" vertical="center"/>
    </xf>
    <xf numFmtId="0" fontId="17" fillId="0" borderId="43" xfId="0" applyFont="1" applyBorder="1" applyAlignment="1">
      <alignment horizontal="distributed" vertical="center" shrinkToFit="1"/>
    </xf>
    <xf numFmtId="0" fontId="33" fillId="0" borderId="0" xfId="0" applyFont="1" applyAlignment="1">
      <alignment horizontal="distributed" vertical="center" shrinkToFit="1"/>
    </xf>
    <xf numFmtId="0" fontId="30" fillId="0" borderId="0" xfId="0" applyFont="1" applyAlignment="1">
      <alignment horizontal="distributed" vertical="center" shrinkToFit="1"/>
    </xf>
    <xf numFmtId="0" fontId="17" fillId="0" borderId="0" xfId="0" applyFont="1" applyAlignment="1">
      <alignment horizontal="distributed" vertical="center" shrinkToFit="1"/>
    </xf>
    <xf numFmtId="0" fontId="17" fillId="0" borderId="34" xfId="0" applyFont="1" applyBorder="1" applyAlignment="1">
      <alignment horizontal="distributed" vertical="center" shrinkToFit="1"/>
    </xf>
    <xf numFmtId="179" fontId="31" fillId="0" borderId="34" xfId="0" applyNumberFormat="1" applyFont="1" applyBorder="1" applyAlignment="1" applyProtection="1">
      <alignment horizontal="distributed" vertical="center"/>
      <protection hidden="1"/>
    </xf>
    <xf numFmtId="0" fontId="34" fillId="0" borderId="0" xfId="0" applyFont="1" applyAlignment="1">
      <alignment horizontal="distributed" vertical="center" shrinkToFit="1"/>
    </xf>
    <xf numFmtId="179" fontId="31" fillId="0" borderId="0" xfId="0" applyNumberFormat="1" applyFont="1" applyAlignment="1" applyProtection="1">
      <alignment horizontal="distributed" vertical="center"/>
      <protection hidden="1"/>
    </xf>
    <xf numFmtId="0" fontId="33" fillId="0" borderId="34" xfId="0" applyFont="1" applyBorder="1" applyAlignment="1">
      <alignment horizontal="distributed" vertical="center" shrinkToFit="1"/>
    </xf>
    <xf numFmtId="0" fontId="30" fillId="0" borderId="34" xfId="0" applyFont="1" applyBorder="1" applyAlignment="1">
      <alignment horizontal="distributed" vertical="center" shrinkToFit="1"/>
    </xf>
    <xf numFmtId="0" fontId="28" fillId="0" borderId="34" xfId="0" applyFont="1" applyBorder="1" applyAlignment="1">
      <alignment vertical="center" shrinkToFit="1"/>
    </xf>
    <xf numFmtId="0" fontId="34" fillId="0" borderId="43" xfId="0" applyFont="1" applyBorder="1" applyAlignment="1">
      <alignment horizontal="distributed" vertical="center" shrinkToFit="1"/>
    </xf>
    <xf numFmtId="0" fontId="33" fillId="0" borderId="88" xfId="0" applyFont="1" applyBorder="1" applyAlignment="1">
      <alignment horizontal="distributed" vertical="center" shrinkToFit="1"/>
    </xf>
    <xf numFmtId="0" fontId="33" fillId="0" borderId="61" xfId="0" applyFont="1" applyBorder="1" applyAlignment="1">
      <alignment horizontal="distributed" vertical="center" shrinkToFit="1"/>
    </xf>
    <xf numFmtId="0" fontId="33" fillId="0" borderId="43" xfId="0" applyFont="1" applyBorder="1" applyAlignment="1">
      <alignment horizontal="distributed" vertical="center" shrinkToFit="1"/>
    </xf>
    <xf numFmtId="179" fontId="33" fillId="0" borderId="43" xfId="0" applyNumberFormat="1" applyFont="1" applyBorder="1" applyAlignment="1" applyProtection="1">
      <alignment horizontal="distributed" vertical="center"/>
      <protection hidden="1"/>
    </xf>
    <xf numFmtId="0" fontId="36" fillId="0" borderId="0" xfId="0" applyFont="1" applyAlignment="1">
      <alignment vertical="center" shrinkToFit="1"/>
    </xf>
    <xf numFmtId="0" fontId="31" fillId="0" borderId="0" xfId="0" applyFont="1" applyAlignment="1">
      <alignment horizontal="distributed" vertical="center" shrinkToFit="1"/>
    </xf>
    <xf numFmtId="179" fontId="35" fillId="0" borderId="0" xfId="0" applyNumberFormat="1" applyFont="1" applyAlignment="1" applyProtection="1">
      <alignment horizontal="distributed" vertical="center"/>
      <protection hidden="1"/>
    </xf>
    <xf numFmtId="179" fontId="33" fillId="0" borderId="0" xfId="0" applyNumberFormat="1" applyFont="1" applyAlignment="1" applyProtection="1">
      <alignment horizontal="distributed" vertical="center"/>
      <protection hidden="1"/>
    </xf>
    <xf numFmtId="0" fontId="17" fillId="0" borderId="29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37" fillId="0" borderId="88" xfId="0" applyFont="1" applyBorder="1" applyAlignment="1">
      <alignment horizontal="distributed" vertical="center" shrinkToFit="1"/>
    </xf>
    <xf numFmtId="0" fontId="37" fillId="0" borderId="43" xfId="0" applyFont="1" applyBorder="1" applyAlignment="1">
      <alignment horizontal="distributed" vertical="center" shrinkToFit="1"/>
    </xf>
    <xf numFmtId="179" fontId="38" fillId="0" borderId="43" xfId="0" applyNumberFormat="1" applyFont="1" applyBorder="1" applyAlignment="1" applyProtection="1">
      <alignment horizontal="distributed" vertical="center"/>
      <protection hidden="1"/>
    </xf>
    <xf numFmtId="0" fontId="19" fillId="0" borderId="0" xfId="0" applyFont="1" applyAlignment="1">
      <alignment vertical="center"/>
    </xf>
    <xf numFmtId="179" fontId="5" fillId="0" borderId="29" xfId="3" applyNumberFormat="1" applyBorder="1" applyAlignment="1">
      <alignment horizontal="left"/>
    </xf>
    <xf numFmtId="179" fontId="5" fillId="0" borderId="27" xfId="3" applyNumberFormat="1" applyBorder="1" applyAlignment="1">
      <alignment horizontal="left"/>
    </xf>
    <xf numFmtId="179" fontId="5" fillId="0" borderId="31" xfId="3" applyNumberFormat="1" applyBorder="1" applyAlignment="1">
      <alignment horizontal="left"/>
    </xf>
    <xf numFmtId="179" fontId="5" fillId="0" borderId="34" xfId="3" applyNumberFormat="1" applyBorder="1" applyAlignment="1">
      <alignment horizontal="left"/>
    </xf>
    <xf numFmtId="179" fontId="5" fillId="0" borderId="0" xfId="3" applyNumberFormat="1" applyAlignment="1">
      <alignment horizontal="left"/>
    </xf>
    <xf numFmtId="179" fontId="5" fillId="0" borderId="30" xfId="3" applyNumberFormat="1" applyBorder="1" applyAlignment="1">
      <alignment horizontal="left"/>
    </xf>
    <xf numFmtId="179" fontId="5" fillId="0" borderId="71" xfId="3" applyNumberFormat="1" applyBorder="1" applyAlignment="1">
      <alignment horizontal="left"/>
    </xf>
    <xf numFmtId="179" fontId="5" fillId="0" borderId="28" xfId="3" applyNumberFormat="1" applyBorder="1" applyAlignment="1">
      <alignment horizontal="left"/>
    </xf>
    <xf numFmtId="179" fontId="5" fillId="0" borderId="32" xfId="3" applyNumberFormat="1" applyBorder="1" applyAlignment="1">
      <alignment horizontal="left"/>
    </xf>
    <xf numFmtId="0" fontId="17" fillId="0" borderId="88" xfId="0" applyFont="1" applyBorder="1" applyAlignment="1">
      <alignment horizontal="distributed" vertical="center" shrinkToFit="1"/>
    </xf>
    <xf numFmtId="0" fontId="19" fillId="0" borderId="43" xfId="0" applyFont="1" applyBorder="1" applyAlignment="1">
      <alignment horizontal="distributed" vertical="center"/>
    </xf>
    <xf numFmtId="0" fontId="17" fillId="0" borderId="61" xfId="0" applyFont="1" applyBorder="1" applyAlignment="1">
      <alignment horizontal="distributed" vertical="center" shrinkToFit="1"/>
    </xf>
    <xf numFmtId="179" fontId="17" fillId="0" borderId="43" xfId="0" applyNumberFormat="1" applyFont="1" applyBorder="1" applyAlignment="1" applyProtection="1">
      <alignment horizontal="distributed" vertical="center"/>
      <protection hidden="1"/>
    </xf>
    <xf numFmtId="0" fontId="39" fillId="0" borderId="43" xfId="0" applyFont="1" applyBorder="1" applyAlignment="1">
      <alignment horizontal="distributed" vertical="center"/>
    </xf>
    <xf numFmtId="180" fontId="7" fillId="0" borderId="0" xfId="5" applyNumberFormat="1" applyFont="1" applyAlignment="1">
      <alignment horizontal="distributed" vertical="center"/>
    </xf>
    <xf numFmtId="180" fontId="7" fillId="0" borderId="0" xfId="5" applyNumberFormat="1" applyFont="1" applyAlignment="1">
      <alignment horizontal="center" vertical="center"/>
    </xf>
    <xf numFmtId="180" fontId="3" fillId="0" borderId="0" xfId="5" applyNumberFormat="1" applyAlignment="1"/>
    <xf numFmtId="180" fontId="7" fillId="0" borderId="0" xfId="5" applyNumberFormat="1" applyFont="1" applyAlignment="1">
      <alignment horizontal="distributed" vertical="top"/>
    </xf>
    <xf numFmtId="180" fontId="22" fillId="0" borderId="0" xfId="5" applyNumberFormat="1" applyFont="1" applyAlignment="1"/>
    <xf numFmtId="180" fontId="7" fillId="0" borderId="0" xfId="5" applyNumberFormat="1" applyFont="1" applyAlignment="1">
      <alignment horizontal="distributed"/>
    </xf>
    <xf numFmtId="0" fontId="5" fillId="0" borderId="53" xfId="3" applyBorder="1" applyAlignment="1">
      <alignment horizontal="center" vertical="center"/>
    </xf>
    <xf numFmtId="0" fontId="5" fillId="0" borderId="40" xfId="3" applyBorder="1" applyAlignment="1">
      <alignment horizontal="center" vertical="center"/>
    </xf>
    <xf numFmtId="0" fontId="5" fillId="0" borderId="54" xfId="3" applyBorder="1" applyAlignment="1">
      <alignment horizontal="center" vertical="center"/>
    </xf>
    <xf numFmtId="179" fontId="5" fillId="0" borderId="34" xfId="3" applyNumberFormat="1" applyBorder="1" applyAlignment="1">
      <alignment horizontal="center" vertical="center"/>
    </xf>
    <xf numFmtId="0" fontId="0" fillId="0" borderId="34" xfId="3" applyFont="1" applyBorder="1" applyAlignment="1">
      <alignment horizontal="center" vertical="center"/>
    </xf>
    <xf numFmtId="0" fontId="5" fillId="0" borderId="29" xfId="3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0" fontId="5" fillId="0" borderId="71" xfId="3" applyBorder="1" applyAlignment="1">
      <alignment horizontal="center" vertical="center"/>
    </xf>
    <xf numFmtId="0" fontId="5" fillId="0" borderId="28" xfId="3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5" fillId="0" borderId="27" xfId="3" applyBorder="1"/>
    <xf numFmtId="0" fontId="5" fillId="0" borderId="30" xfId="3" applyBorder="1" applyAlignment="1">
      <alignment horizontal="right" vertical="center"/>
    </xf>
    <xf numFmtId="0" fontId="5" fillId="0" borderId="27" xfId="3" applyBorder="1" applyAlignment="1">
      <alignment horizontal="right" vertical="center"/>
    </xf>
    <xf numFmtId="0" fontId="5" fillId="0" borderId="31" xfId="3" applyBorder="1"/>
    <xf numFmtId="0" fontId="5" fillId="0" borderId="34" xfId="3" applyBorder="1" applyAlignment="1">
      <alignment horizontal="center"/>
    </xf>
    <xf numFmtId="0" fontId="5" fillId="0" borderId="30" xfId="3" applyBorder="1"/>
    <xf numFmtId="0" fontId="5" fillId="0" borderId="71" xfId="3" applyBorder="1" applyAlignment="1">
      <alignment horizontal="center"/>
    </xf>
    <xf numFmtId="0" fontId="5" fillId="0" borderId="28" xfId="3" applyBorder="1" applyAlignment="1">
      <alignment horizontal="center"/>
    </xf>
    <xf numFmtId="0" fontId="5" fillId="0" borderId="28" xfId="3" applyBorder="1"/>
    <xf numFmtId="0" fontId="5" fillId="0" borderId="32" xfId="3" applyBorder="1"/>
    <xf numFmtId="0" fontId="5" fillId="0" borderId="32" xfId="3" applyBorder="1" applyAlignment="1">
      <alignment horizontal="right" vertical="center"/>
    </xf>
    <xf numFmtId="0" fontId="5" fillId="0" borderId="29" xfId="3" applyBorder="1"/>
    <xf numFmtId="0" fontId="5" fillId="0" borderId="28" xfId="3" applyBorder="1" applyAlignment="1">
      <alignment horizontal="right" vertical="center"/>
    </xf>
    <xf numFmtId="179" fontId="5" fillId="0" borderId="0" xfId="3" applyNumberFormat="1" applyAlignment="1">
      <alignment horizontal="right" vertical="center"/>
    </xf>
    <xf numFmtId="179" fontId="5" fillId="0" borderId="34" xfId="3" applyNumberFormat="1" applyBorder="1"/>
    <xf numFmtId="179" fontId="5" fillId="0" borderId="30" xfId="3" applyNumberFormat="1" applyBorder="1" applyAlignment="1">
      <alignment horizontal="right" vertical="center"/>
    </xf>
    <xf numFmtId="180" fontId="3" fillId="0" borderId="0" xfId="5" applyNumberFormat="1">
      <alignment vertical="center"/>
    </xf>
    <xf numFmtId="0" fontId="8" fillId="0" borderId="0" xfId="0" applyFont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76" xfId="0" applyBorder="1"/>
    <xf numFmtId="0" fontId="0" fillId="0" borderId="74" xfId="0" applyBorder="1"/>
    <xf numFmtId="0" fontId="0" fillId="0" borderId="75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textRotation="255"/>
    </xf>
    <xf numFmtId="0" fontId="17" fillId="0" borderId="100" xfId="0" applyFont="1" applyBorder="1" applyAlignment="1">
      <alignment horizontal="center" vertical="center"/>
    </xf>
    <xf numFmtId="0" fontId="0" fillId="0" borderId="77" xfId="0" applyBorder="1"/>
    <xf numFmtId="0" fontId="0" fillId="0" borderId="72" xfId="0" applyBorder="1"/>
    <xf numFmtId="0" fontId="0" fillId="0" borderId="73" xfId="0" applyBorder="1"/>
    <xf numFmtId="0" fontId="0" fillId="0" borderId="78" xfId="0" applyBorder="1"/>
    <xf numFmtId="0" fontId="0" fillId="0" borderId="79" xfId="0" applyBorder="1"/>
    <xf numFmtId="179" fontId="9" fillId="0" borderId="0" xfId="0" applyNumberFormat="1" applyFont="1" applyAlignment="1">
      <alignment horizontal="distributed" vertical="center" justifyLastLine="1"/>
    </xf>
    <xf numFmtId="179" fontId="15" fillId="0" borderId="0" xfId="0" applyNumberFormat="1" applyFont="1" applyAlignment="1" applyProtection="1">
      <alignment horizontal="distributed" vertical="center"/>
      <protection hidden="1"/>
    </xf>
    <xf numFmtId="179" fontId="9" fillId="0" borderId="0" xfId="0" applyNumberFormat="1" applyFont="1" applyAlignment="1" applyProtection="1">
      <alignment horizontal="distributed" vertical="center"/>
      <protection hidden="1"/>
    </xf>
    <xf numFmtId="179" fontId="16" fillId="0" borderId="0" xfId="0" applyNumberFormat="1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9" fillId="0" borderId="14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9" fillId="0" borderId="26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9" fillId="0" borderId="36" xfId="0" applyFont="1" applyBorder="1" applyAlignment="1">
      <alignment horizontal="distributed" vertical="center" justifyLastLine="1"/>
    </xf>
    <xf numFmtId="179" fontId="8" fillId="0" borderId="14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2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3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26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20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36" xfId="0" applyNumberFormat="1" applyFont="1" applyBorder="1" applyAlignment="1" applyProtection="1">
      <alignment horizontal="distributed" vertical="center" justifyLastLine="1"/>
      <protection hidden="1"/>
    </xf>
    <xf numFmtId="179" fontId="9" fillId="0" borderId="0" xfId="0" applyNumberFormat="1" applyFont="1" applyAlignment="1" applyProtection="1">
      <alignment horizontal="distributed" vertical="center" justifyLastLine="1"/>
      <protection hidden="1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9" fontId="9" fillId="0" borderId="2" xfId="0" applyNumberFormat="1" applyFont="1" applyBorder="1" applyAlignment="1" applyProtection="1">
      <alignment horizontal="distributed" vertical="center" justifyLastLine="1"/>
      <protection hidden="1"/>
    </xf>
    <xf numFmtId="179" fontId="9" fillId="0" borderId="20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14" xfId="0" applyNumberFormat="1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36" xfId="0" applyFont="1" applyBorder="1" applyAlignment="1">
      <alignment horizontal="distributed" vertical="center" justifyLastLine="1"/>
    </xf>
    <xf numFmtId="0" fontId="8" fillId="0" borderId="46" xfId="0" applyFont="1" applyBorder="1"/>
    <xf numFmtId="0" fontId="8" fillId="0" borderId="47" xfId="0" applyFont="1" applyBorder="1"/>
    <xf numFmtId="0" fontId="8" fillId="0" borderId="76" xfId="0" applyFont="1" applyBorder="1"/>
    <xf numFmtId="0" fontId="8" fillId="0" borderId="74" xfId="0" applyFont="1" applyBorder="1"/>
    <xf numFmtId="0" fontId="8" fillId="0" borderId="75" xfId="0" applyFont="1" applyBorder="1"/>
    <xf numFmtId="0" fontId="8" fillId="0" borderId="49" xfId="0" applyFont="1" applyBorder="1"/>
    <xf numFmtId="0" fontId="8" fillId="0" borderId="50" xfId="0" applyFont="1" applyBorder="1"/>
    <xf numFmtId="0" fontId="8" fillId="0" borderId="51" xfId="0" applyFont="1" applyBorder="1"/>
    <xf numFmtId="0" fontId="8" fillId="0" borderId="48" xfId="0" applyFont="1" applyBorder="1"/>
    <xf numFmtId="179" fontId="9" fillId="0" borderId="0" xfId="0" applyNumberFormat="1" applyFont="1" applyAlignment="1" applyProtection="1">
      <alignment horizontal="center" vertical="center"/>
      <protection hidden="1"/>
    </xf>
    <xf numFmtId="179" fontId="9" fillId="0" borderId="20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6" xfId="0" applyFont="1" applyBorder="1" applyAlignment="1" applyProtection="1">
      <alignment horizontal="right"/>
      <protection hidden="1"/>
    </xf>
    <xf numFmtId="0" fontId="8" fillId="0" borderId="47" xfId="0" applyFont="1" applyBorder="1" applyAlignment="1" applyProtection="1">
      <alignment horizontal="right"/>
      <protection hidden="1"/>
    </xf>
    <xf numFmtId="0" fontId="8" fillId="0" borderId="48" xfId="0" applyFont="1" applyBorder="1" applyAlignment="1" applyProtection="1">
      <alignment horizontal="right"/>
      <protection hidden="1"/>
    </xf>
    <xf numFmtId="0" fontId="8" fillId="0" borderId="76" xfId="0" applyFont="1" applyBorder="1" applyAlignment="1" applyProtection="1">
      <alignment horizontal="right"/>
      <protection hidden="1"/>
    </xf>
    <xf numFmtId="0" fontId="8" fillId="0" borderId="74" xfId="0" applyFont="1" applyBorder="1" applyAlignment="1" applyProtection="1">
      <alignment horizontal="right"/>
      <protection hidden="1"/>
    </xf>
    <xf numFmtId="0" fontId="8" fillId="0" borderId="75" xfId="0" applyFont="1" applyBorder="1" applyAlignment="1" applyProtection="1">
      <alignment horizontal="right"/>
      <protection hidden="1"/>
    </xf>
    <xf numFmtId="0" fontId="8" fillId="0" borderId="49" xfId="0" applyFont="1" applyBorder="1" applyAlignment="1" applyProtection="1">
      <alignment horizontal="right"/>
      <protection hidden="1"/>
    </xf>
    <xf numFmtId="0" fontId="8" fillId="0" borderId="50" xfId="0" applyFont="1" applyBorder="1" applyAlignment="1" applyProtection="1">
      <alignment horizontal="right"/>
      <protection hidden="1"/>
    </xf>
    <xf numFmtId="0" fontId="8" fillId="0" borderId="51" xfId="0" applyFont="1" applyBorder="1" applyAlignment="1" applyProtection="1">
      <alignment horizontal="right"/>
      <protection hidden="1"/>
    </xf>
    <xf numFmtId="0" fontId="8" fillId="0" borderId="72" xfId="0" applyFont="1" applyBorder="1" applyAlignment="1" applyProtection="1">
      <alignment horizontal="right"/>
      <protection hidden="1"/>
    </xf>
    <xf numFmtId="0" fontId="8" fillId="0" borderId="73" xfId="0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99" xfId="0" applyFont="1" applyBorder="1" applyAlignment="1" applyProtection="1">
      <alignment horizontal="center" vertical="center"/>
      <protection hidden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46" xfId="0" applyFont="1" applyBorder="1"/>
    <xf numFmtId="0" fontId="10" fillId="0" borderId="47" xfId="0" applyFont="1" applyBorder="1"/>
    <xf numFmtId="0" fontId="10" fillId="0" borderId="48" xfId="0" applyFont="1" applyBorder="1"/>
    <xf numFmtId="0" fontId="10" fillId="0" borderId="49" xfId="0" applyFont="1" applyBorder="1"/>
    <xf numFmtId="0" fontId="10" fillId="0" borderId="50" xfId="0" applyFont="1" applyBorder="1"/>
    <xf numFmtId="0" fontId="10" fillId="0" borderId="51" xfId="0" applyFont="1" applyBorder="1"/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84" xfId="0" applyFont="1" applyFill="1" applyBorder="1" applyAlignment="1">
      <alignment horizontal="distributed" vertical="center" justifyLastLine="1"/>
    </xf>
    <xf numFmtId="0" fontId="8" fillId="2" borderId="85" xfId="0" applyFont="1" applyFill="1" applyBorder="1" applyAlignment="1">
      <alignment horizontal="distributed" vertical="center" justifyLastLine="1"/>
    </xf>
    <xf numFmtId="179" fontId="9" fillId="0" borderId="39" xfId="0" applyNumberFormat="1" applyFont="1" applyBorder="1" applyAlignment="1" applyProtection="1">
      <alignment horizontal="distributed" vertical="center"/>
      <protection hidden="1"/>
    </xf>
    <xf numFmtId="179" fontId="9" fillId="0" borderId="39" xfId="0" applyNumberFormat="1" applyFont="1" applyBorder="1" applyAlignment="1" applyProtection="1">
      <alignment horizontal="center" vertical="center"/>
      <protection hidden="1"/>
    </xf>
    <xf numFmtId="0" fontId="9" fillId="0" borderId="65" xfId="0" applyFont="1" applyBorder="1" applyAlignment="1" applyProtection="1">
      <alignment horizontal="center" vertical="center"/>
      <protection hidden="1"/>
    </xf>
    <xf numFmtId="0" fontId="9" fillId="0" borderId="64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53" xfId="0" applyFont="1" applyBorder="1" applyAlignment="1" applyProtection="1">
      <alignment horizontal="center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179" fontId="9" fillId="0" borderId="57" xfId="0" applyNumberFormat="1" applyFont="1" applyBorder="1" applyAlignment="1" applyProtection="1">
      <alignment horizontal="center" vertical="center"/>
      <protection hidden="1"/>
    </xf>
    <xf numFmtId="0" fontId="9" fillId="0" borderId="57" xfId="2" applyNumberFormat="1" applyFont="1" applyFill="1" applyBorder="1" applyAlignment="1" applyProtection="1">
      <alignment horizontal="center" vertical="center"/>
      <protection hidden="1"/>
    </xf>
    <xf numFmtId="0" fontId="9" fillId="0" borderId="58" xfId="2" applyNumberFormat="1" applyFont="1" applyFill="1" applyBorder="1" applyAlignment="1" applyProtection="1">
      <alignment horizontal="center" vertical="center"/>
      <protection hidden="1"/>
    </xf>
    <xf numFmtId="177" fontId="9" fillId="0" borderId="39" xfId="2" applyNumberFormat="1" applyFont="1" applyFill="1" applyBorder="1" applyAlignment="1" applyProtection="1">
      <alignment horizontal="center" vertical="center"/>
      <protection hidden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177" fontId="9" fillId="0" borderId="29" xfId="0" applyNumberFormat="1" applyFont="1" applyBorder="1" applyAlignment="1" applyProtection="1">
      <alignment horizontal="center" vertical="center"/>
      <protection hidden="1"/>
    </xf>
    <xf numFmtId="177" fontId="9" fillId="0" borderId="70" xfId="0" applyNumberFormat="1" applyFont="1" applyBorder="1" applyAlignment="1" applyProtection="1">
      <alignment horizontal="center" vertical="center"/>
      <protection hidden="1"/>
    </xf>
    <xf numFmtId="179" fontId="9" fillId="0" borderId="40" xfId="0" applyNumberFormat="1" applyFont="1" applyBorder="1" applyAlignment="1" applyProtection="1">
      <alignment horizontal="distributed" vertical="center"/>
      <protection hidden="1"/>
    </xf>
    <xf numFmtId="179" fontId="9" fillId="0" borderId="40" xfId="0" applyNumberFormat="1" applyFont="1" applyBorder="1" applyAlignment="1" applyProtection="1">
      <alignment horizontal="center" vertical="center"/>
      <protection hidden="1"/>
    </xf>
    <xf numFmtId="0" fontId="9" fillId="0" borderId="67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70" xfId="0" applyFont="1" applyBorder="1" applyAlignment="1" applyProtection="1">
      <alignment horizontal="center" vertical="center"/>
      <protection hidden="1"/>
    </xf>
    <xf numFmtId="179" fontId="9" fillId="0" borderId="53" xfId="0" applyNumberFormat="1" applyFont="1" applyBorder="1" applyAlignment="1" applyProtection="1">
      <alignment horizontal="center" vertical="center"/>
      <protection hidden="1"/>
    </xf>
    <xf numFmtId="179" fontId="9" fillId="0" borderId="19" xfId="0" applyNumberFormat="1" applyFont="1" applyBorder="1" applyAlignment="1" applyProtection="1">
      <alignment horizontal="center" vertical="center"/>
      <protection hidden="1"/>
    </xf>
    <xf numFmtId="179" fontId="9" fillId="0" borderId="44" xfId="0" applyNumberFormat="1" applyFont="1" applyBorder="1" applyAlignment="1" applyProtection="1">
      <alignment horizontal="center" vertical="center"/>
      <protection hidden="1"/>
    </xf>
    <xf numFmtId="176" fontId="9" fillId="0" borderId="44" xfId="0" applyNumberFormat="1" applyFont="1" applyBorder="1" applyAlignment="1" applyProtection="1">
      <alignment horizontal="center" vertical="center"/>
      <protection hidden="1"/>
    </xf>
    <xf numFmtId="177" fontId="9" fillId="0" borderId="57" xfId="2" applyNumberFormat="1" applyFont="1" applyFill="1" applyBorder="1" applyAlignment="1" applyProtection="1">
      <alignment horizontal="center" vertical="center"/>
      <protection hidden="1"/>
    </xf>
    <xf numFmtId="179" fontId="9" fillId="0" borderId="15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66" xfId="0" applyFont="1" applyBorder="1" applyAlignment="1" applyProtection="1">
      <alignment horizontal="center" vertical="center"/>
      <protection hidden="1"/>
    </xf>
    <xf numFmtId="179" fontId="9" fillId="0" borderId="66" xfId="0" applyNumberFormat="1" applyFont="1" applyBorder="1" applyAlignment="1" applyProtection="1">
      <alignment horizontal="center" vertical="center"/>
      <protection hidden="1"/>
    </xf>
    <xf numFmtId="177" fontId="9" fillId="0" borderId="53" xfId="0" applyNumberFormat="1" applyFont="1" applyBorder="1" applyAlignment="1" applyProtection="1">
      <alignment horizontal="center" vertical="center"/>
      <protection hidden="1"/>
    </xf>
    <xf numFmtId="177" fontId="9" fillId="0" borderId="67" xfId="0" applyNumberFormat="1" applyFont="1" applyBorder="1" applyAlignment="1" applyProtection="1">
      <alignment horizontal="center" vertical="center"/>
      <protection hidden="1"/>
    </xf>
    <xf numFmtId="176" fontId="9" fillId="0" borderId="43" xfId="0" applyNumberFormat="1" applyFont="1" applyBorder="1" applyAlignment="1" applyProtection="1">
      <alignment horizontal="center" vertical="center"/>
      <protection hidden="1"/>
    </xf>
    <xf numFmtId="177" fontId="9" fillId="0" borderId="53" xfId="2" applyNumberFormat="1" applyFont="1" applyFill="1" applyBorder="1" applyAlignment="1" applyProtection="1">
      <alignment horizontal="center" vertical="center"/>
      <protection hidden="1"/>
    </xf>
    <xf numFmtId="177" fontId="9" fillId="0" borderId="40" xfId="2" applyNumberFormat="1" applyFont="1" applyFill="1" applyBorder="1" applyAlignment="1" applyProtection="1">
      <alignment horizontal="center" vertical="center"/>
      <protection hidden="1"/>
    </xf>
    <xf numFmtId="179" fontId="9" fillId="0" borderId="45" xfId="0" applyNumberFormat="1" applyFont="1" applyBorder="1" applyAlignment="1" applyProtection="1">
      <alignment horizontal="distributed" vertical="center"/>
      <protection hidden="1"/>
    </xf>
    <xf numFmtId="179" fontId="9" fillId="0" borderId="45" xfId="0" applyNumberFormat="1" applyFont="1" applyBorder="1" applyAlignment="1" applyProtection="1">
      <alignment horizontal="center" vertical="center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9" fillId="0" borderId="68" xfId="0" applyFont="1" applyBorder="1" applyAlignment="1" applyProtection="1">
      <alignment horizontal="center" vertical="center"/>
      <protection hidden="1"/>
    </xf>
    <xf numFmtId="0" fontId="9" fillId="0" borderId="45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9" fillId="0" borderId="56" xfId="0" applyFont="1" applyBorder="1" applyAlignment="1" applyProtection="1">
      <alignment horizontal="center" vertical="center"/>
      <protection hidden="1"/>
    </xf>
    <xf numFmtId="177" fontId="9" fillId="0" borderId="40" xfId="0" applyNumberFormat="1" applyFont="1" applyBorder="1" applyAlignment="1" applyProtection="1">
      <alignment horizontal="center" vertical="center"/>
      <protection hidden="1"/>
    </xf>
    <xf numFmtId="179" fontId="9" fillId="0" borderId="18" xfId="0" applyNumberFormat="1" applyFont="1" applyBorder="1" applyAlignment="1" applyProtection="1">
      <alignment horizontal="center" vertical="center"/>
      <protection hidden="1"/>
    </xf>
    <xf numFmtId="179" fontId="9" fillId="0" borderId="43" xfId="0" applyNumberFormat="1" applyFont="1" applyBorder="1" applyAlignment="1" applyProtection="1">
      <alignment horizontal="center" vertical="center"/>
      <protection hidden="1"/>
    </xf>
    <xf numFmtId="179" fontId="9" fillId="0" borderId="28" xfId="0" applyNumberFormat="1" applyFont="1" applyBorder="1" applyAlignment="1" applyProtection="1">
      <alignment horizontal="distributed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9" fillId="0" borderId="29" xfId="0" applyFont="1" applyBorder="1" applyAlignment="1" applyProtection="1">
      <alignment horizontal="center" vertical="center"/>
      <protection hidden="1"/>
    </xf>
    <xf numFmtId="179" fontId="9" fillId="0" borderId="58" xfId="0" applyNumberFormat="1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176" fontId="9" fillId="0" borderId="41" xfId="0" applyNumberFormat="1" applyFont="1" applyBorder="1" applyAlignment="1" applyProtection="1">
      <alignment horizontal="center" vertical="center"/>
      <protection hidden="1"/>
    </xf>
    <xf numFmtId="177" fontId="9" fillId="0" borderId="55" xfId="2" applyNumberFormat="1" applyFont="1" applyFill="1" applyBorder="1" applyAlignment="1" applyProtection="1">
      <alignment horizontal="center" vertical="center"/>
      <protection hidden="1"/>
    </xf>
    <xf numFmtId="177" fontId="9" fillId="0" borderId="45" xfId="2" applyNumberFormat="1" applyFont="1" applyFill="1" applyBorder="1" applyAlignment="1" applyProtection="1">
      <alignment horizontal="center" vertical="center"/>
      <protection hidden="1"/>
    </xf>
    <xf numFmtId="179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177" fontId="9" fillId="0" borderId="35" xfId="0" applyNumberFormat="1" applyFont="1" applyBorder="1" applyAlignment="1" applyProtection="1">
      <alignment horizontal="center" vertical="center"/>
      <protection hidden="1"/>
    </xf>
    <xf numFmtId="177" fontId="9" fillId="0" borderId="6" xfId="0" applyNumberFormat="1" applyFont="1" applyBorder="1" applyAlignment="1" applyProtection="1">
      <alignment horizontal="center" vertical="center"/>
      <protection hidden="1"/>
    </xf>
    <xf numFmtId="179" fontId="9" fillId="0" borderId="55" xfId="0" applyNumberFormat="1" applyFont="1" applyBorder="1" applyAlignment="1" applyProtection="1">
      <alignment horizontal="center" vertical="center"/>
      <protection hidden="1"/>
    </xf>
    <xf numFmtId="179" fontId="9" fillId="0" borderId="16" xfId="0" applyNumberFormat="1" applyFont="1" applyBorder="1" applyAlignment="1" applyProtection="1">
      <alignment horizontal="center" vertical="center"/>
      <protection hidden="1"/>
    </xf>
    <xf numFmtId="179" fontId="9" fillId="0" borderId="41" xfId="0" applyNumberFormat="1" applyFont="1" applyBorder="1" applyAlignment="1" applyProtection="1">
      <alignment horizontal="center" vertical="center"/>
      <protection hidden="1"/>
    </xf>
    <xf numFmtId="177" fontId="9" fillId="0" borderId="71" xfId="0" applyNumberFormat="1" applyFont="1" applyBorder="1" applyAlignment="1" applyProtection="1">
      <alignment horizontal="center" vertical="center"/>
      <protection hidden="1"/>
    </xf>
    <xf numFmtId="177" fontId="9" fillId="0" borderId="28" xfId="0" applyNumberFormat="1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79" fontId="9" fillId="0" borderId="54" xfId="0" applyNumberFormat="1" applyFont="1" applyBorder="1" applyAlignment="1" applyProtection="1">
      <alignment horizontal="center" vertical="center"/>
      <protection hidden="1"/>
    </xf>
    <xf numFmtId="179" fontId="9" fillId="0" borderId="63" xfId="0" applyNumberFormat="1" applyFont="1" applyBorder="1" applyAlignment="1" applyProtection="1">
      <alignment horizontal="center" vertical="center"/>
      <protection hidden="1"/>
    </xf>
    <xf numFmtId="179" fontId="9" fillId="0" borderId="28" xfId="0" applyNumberFormat="1" applyFont="1" applyBorder="1" applyAlignment="1" applyProtection="1">
      <alignment horizontal="center" vertical="center"/>
      <protection hidden="1"/>
    </xf>
    <xf numFmtId="176" fontId="9" fillId="0" borderId="61" xfId="0" applyNumberFormat="1" applyFont="1" applyBorder="1" applyAlignment="1" applyProtection="1">
      <alignment horizontal="center" vertical="center"/>
      <protection hidden="1"/>
    </xf>
    <xf numFmtId="176" fontId="9" fillId="0" borderId="42" xfId="0" applyNumberFormat="1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179" fontId="9" fillId="0" borderId="42" xfId="0" applyNumberFormat="1" applyFont="1" applyBorder="1" applyAlignment="1" applyProtection="1">
      <alignment horizontal="center" vertical="center"/>
      <protection hidden="1"/>
    </xf>
    <xf numFmtId="176" fontId="9" fillId="0" borderId="52" xfId="0" applyNumberFormat="1" applyFont="1" applyBorder="1" applyAlignment="1" applyProtection="1">
      <alignment horizontal="center" vertical="center"/>
      <protection hidden="1"/>
    </xf>
    <xf numFmtId="177" fontId="9" fillId="0" borderId="35" xfId="2" applyNumberFormat="1" applyFont="1" applyFill="1" applyBorder="1" applyAlignment="1" applyProtection="1">
      <alignment horizontal="center" vertical="center"/>
      <protection hidden="1"/>
    </xf>
    <xf numFmtId="177" fontId="9" fillId="0" borderId="12" xfId="2" applyNumberFormat="1" applyFont="1" applyFill="1" applyBorder="1" applyAlignment="1" applyProtection="1">
      <alignment horizontal="center" vertical="center"/>
      <protection hidden="1"/>
    </xf>
    <xf numFmtId="179" fontId="9" fillId="0" borderId="68" xfId="0" applyNumberFormat="1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177" fontId="9" fillId="0" borderId="55" xfId="0" applyNumberFormat="1" applyFont="1" applyBorder="1" applyAlignment="1" applyProtection="1">
      <alignment horizontal="center" vertical="center"/>
      <protection hidden="1"/>
    </xf>
    <xf numFmtId="177" fontId="9" fillId="0" borderId="69" xfId="0" applyNumberFormat="1" applyFont="1" applyBorder="1" applyAlignment="1" applyProtection="1">
      <alignment horizontal="center" vertical="center"/>
      <protection hidden="1"/>
    </xf>
    <xf numFmtId="179" fontId="9" fillId="0" borderId="56" xfId="0" applyNumberFormat="1" applyFont="1" applyBorder="1" applyAlignment="1" applyProtection="1">
      <alignment horizontal="center" vertical="center"/>
      <protection hidden="1"/>
    </xf>
    <xf numFmtId="179" fontId="9" fillId="0" borderId="52" xfId="0" applyNumberFormat="1" applyFont="1" applyBorder="1" applyAlignment="1" applyProtection="1">
      <alignment horizontal="center" vertical="center"/>
      <protection hidden="1"/>
    </xf>
    <xf numFmtId="179" fontId="9" fillId="0" borderId="29" xfId="0" applyNumberFormat="1" applyFont="1" applyBorder="1" applyAlignment="1" applyProtection="1">
      <alignment horizontal="center" vertical="center"/>
      <protection hidden="1"/>
    </xf>
    <xf numFmtId="2" fontId="8" fillId="0" borderId="29" xfId="0" applyNumberFormat="1" applyFont="1" applyBorder="1" applyAlignment="1" applyProtection="1">
      <alignment horizontal="center" vertical="center"/>
      <protection hidden="1"/>
    </xf>
    <xf numFmtId="2" fontId="8" fillId="0" borderId="27" xfId="0" applyNumberFormat="1" applyFont="1" applyBorder="1" applyAlignment="1" applyProtection="1">
      <alignment horizontal="center" vertical="center"/>
      <protection hidden="1"/>
    </xf>
    <xf numFmtId="0" fontId="9" fillId="0" borderId="86" xfId="0" applyFont="1" applyBorder="1" applyAlignment="1" applyProtection="1">
      <alignment horizontal="center" vertical="center"/>
      <protection hidden="1"/>
    </xf>
    <xf numFmtId="177" fontId="9" fillId="0" borderId="29" xfId="2" applyNumberFormat="1" applyFont="1" applyFill="1" applyBorder="1" applyAlignment="1" applyProtection="1">
      <alignment horizontal="center" vertical="center"/>
      <protection hidden="1"/>
    </xf>
    <xf numFmtId="177" fontId="9" fillId="0" borderId="27" xfId="2" applyNumberFormat="1" applyFont="1" applyFill="1" applyBorder="1" applyAlignment="1" applyProtection="1">
      <alignment horizontal="center" vertical="center"/>
      <protection hidden="1"/>
    </xf>
    <xf numFmtId="177" fontId="9" fillId="0" borderId="70" xfId="2" applyNumberFormat="1" applyFont="1" applyFill="1" applyBorder="1" applyAlignment="1" applyProtection="1">
      <alignment horizontal="center" vertical="center"/>
      <protection hidden="1"/>
    </xf>
    <xf numFmtId="179" fontId="9" fillId="0" borderId="60" xfId="0" applyNumberFormat="1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177" fontId="9" fillId="0" borderId="67" xfId="2" applyNumberFormat="1" applyFont="1" applyFill="1" applyBorder="1" applyAlignment="1" applyProtection="1">
      <alignment horizontal="center" vertical="center"/>
      <protection hidden="1"/>
    </xf>
    <xf numFmtId="179" fontId="9" fillId="0" borderId="27" xfId="0" applyNumberFormat="1" applyFont="1" applyBorder="1" applyAlignment="1" applyProtection="1">
      <alignment horizontal="center" vertical="center"/>
      <protection hidden="1"/>
    </xf>
    <xf numFmtId="179" fontId="9" fillId="0" borderId="31" xfId="0" applyNumberFormat="1" applyFont="1" applyBorder="1" applyAlignment="1" applyProtection="1">
      <alignment horizontal="center" vertical="center"/>
      <protection hidden="1"/>
    </xf>
    <xf numFmtId="179" fontId="9" fillId="0" borderId="27" xfId="0" applyNumberFormat="1" applyFont="1" applyBorder="1" applyAlignment="1" applyProtection="1">
      <alignment horizontal="distributed" vertical="center"/>
      <protection hidden="1"/>
    </xf>
    <xf numFmtId="0" fontId="9" fillId="0" borderId="88" xfId="0" applyFont="1" applyBorder="1" applyAlignment="1" applyProtection="1">
      <alignment horizontal="center" vertical="center"/>
      <protection hidden="1"/>
    </xf>
    <xf numFmtId="179" fontId="9" fillId="0" borderId="87" xfId="0" applyNumberFormat="1" applyFont="1" applyBorder="1" applyAlignment="1" applyProtection="1">
      <alignment horizontal="center" vertical="center"/>
      <protection hidden="1"/>
    </xf>
    <xf numFmtId="179" fontId="9" fillId="0" borderId="70" xfId="0" applyNumberFormat="1" applyFont="1" applyBorder="1" applyAlignment="1" applyProtection="1">
      <alignment horizontal="center" vertical="center"/>
      <protection hidden="1"/>
    </xf>
    <xf numFmtId="179" fontId="9" fillId="0" borderId="37" xfId="0" applyNumberFormat="1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57" xfId="0" applyFont="1" applyBorder="1" applyAlignment="1" applyProtection="1">
      <alignment horizontal="center" vertical="center"/>
      <protection hidden="1"/>
    </xf>
    <xf numFmtId="0" fontId="9" fillId="0" borderId="58" xfId="0" applyFont="1" applyBorder="1" applyAlignment="1" applyProtection="1">
      <alignment horizontal="center" vertical="center"/>
      <protection hidden="1"/>
    </xf>
    <xf numFmtId="177" fontId="8" fillId="0" borderId="57" xfId="2" applyNumberFormat="1" applyFont="1" applyFill="1" applyBorder="1" applyAlignment="1" applyProtection="1">
      <alignment horizontal="center" vertical="center"/>
      <protection hidden="1"/>
    </xf>
    <xf numFmtId="177" fontId="8" fillId="0" borderId="39" xfId="2" applyNumberFormat="1" applyFont="1" applyFill="1" applyBorder="1" applyAlignment="1" applyProtection="1">
      <alignment horizontal="center" vertical="center"/>
      <protection hidden="1"/>
    </xf>
    <xf numFmtId="177" fontId="8" fillId="0" borderId="65" xfId="2" applyNumberFormat="1" applyFont="1" applyFill="1" applyBorder="1" applyAlignment="1" applyProtection="1">
      <alignment horizontal="center" vertical="center"/>
      <protection hidden="1"/>
    </xf>
    <xf numFmtId="179" fontId="9" fillId="0" borderId="64" xfId="0" applyNumberFormat="1" applyFont="1" applyBorder="1" applyAlignment="1" applyProtection="1">
      <alignment horizontal="center" vertical="center"/>
      <protection hidden="1"/>
    </xf>
    <xf numFmtId="2" fontId="8" fillId="0" borderId="53" xfId="0" applyNumberFormat="1" applyFont="1" applyBorder="1" applyAlignment="1" applyProtection="1">
      <alignment horizontal="center" vertical="center"/>
      <protection hidden="1"/>
    </xf>
    <xf numFmtId="2" fontId="8" fillId="0" borderId="40" xfId="0" applyNumberFormat="1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1" xfId="0" applyFont="1" applyFill="1" applyBorder="1" applyAlignment="1">
      <alignment horizontal="distributed" vertical="center" justifyLastLine="1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distributed" vertical="center" justifyLastLine="1"/>
    </xf>
    <xf numFmtId="0" fontId="8" fillId="2" borderId="59" xfId="0" applyFont="1" applyFill="1" applyBorder="1" applyAlignment="1">
      <alignment horizontal="distributed" vertical="center" justifyLastLine="1"/>
    </xf>
    <xf numFmtId="179" fontId="9" fillId="0" borderId="42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34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9" fontId="9" fillId="0" borderId="9" xfId="0" applyNumberFormat="1" applyFont="1" applyBorder="1" applyAlignment="1" applyProtection="1">
      <alignment horizontal="center" vertical="center"/>
      <protection hidden="1"/>
    </xf>
    <xf numFmtId="179" fontId="9" fillId="0" borderId="34" xfId="0" applyNumberFormat="1" applyFont="1" applyBorder="1" applyAlignment="1" applyProtection="1">
      <alignment horizontal="center" vertical="center"/>
      <protection hidden="1"/>
    </xf>
    <xf numFmtId="179" fontId="9" fillId="0" borderId="30" xfId="0" applyNumberFormat="1" applyFont="1" applyBorder="1" applyAlignment="1" applyProtection="1">
      <alignment horizontal="center" vertical="center"/>
      <protection hidden="1"/>
    </xf>
    <xf numFmtId="179" fontId="9" fillId="0" borderId="34" xfId="0" applyNumberFormat="1" applyFont="1" applyBorder="1" applyAlignment="1" applyProtection="1">
      <alignment horizontal="center" vertical="center"/>
      <protection locked="0"/>
    </xf>
    <xf numFmtId="179" fontId="9" fillId="0" borderId="0" xfId="0" applyNumberFormat="1" applyFont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left"/>
      <protection hidden="1"/>
    </xf>
    <xf numFmtId="0" fontId="8" fillId="0" borderId="33" xfId="0" applyFont="1" applyBorder="1" applyAlignment="1" applyProtection="1">
      <alignment horizontal="left"/>
      <protection hidden="1"/>
    </xf>
    <xf numFmtId="177" fontId="9" fillId="0" borderId="42" xfId="0" applyNumberFormat="1" applyFont="1" applyBorder="1" applyAlignment="1">
      <alignment horizontal="center" vertical="center"/>
    </xf>
    <xf numFmtId="177" fontId="9" fillId="0" borderId="34" xfId="0" applyNumberFormat="1" applyFont="1" applyBorder="1" applyAlignment="1">
      <alignment horizontal="center" vertical="center"/>
    </xf>
    <xf numFmtId="179" fontId="9" fillId="0" borderId="3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179" fontId="8" fillId="0" borderId="1" xfId="0" applyNumberFormat="1" applyFont="1" applyBorder="1" applyAlignment="1" applyProtection="1">
      <alignment horizontal="center" vertical="center" textRotation="255"/>
      <protection hidden="1"/>
    </xf>
    <xf numFmtId="179" fontId="8" fillId="0" borderId="28" xfId="0" applyNumberFormat="1" applyFont="1" applyBorder="1" applyAlignment="1" applyProtection="1">
      <alignment horizontal="center" vertical="center" textRotation="255"/>
      <protection hidden="1"/>
    </xf>
    <xf numFmtId="179" fontId="8" fillId="0" borderId="43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53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40" xfId="0" applyNumberFormat="1" applyFont="1" applyBorder="1" applyAlignment="1" applyProtection="1">
      <alignment horizontal="distributed" vertical="center" justifyLastLine="1"/>
      <protection hidden="1"/>
    </xf>
    <xf numFmtId="179" fontId="8" fillId="0" borderId="54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14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2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3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26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20" xfId="0" applyNumberFormat="1" applyFont="1" applyBorder="1" applyAlignment="1" applyProtection="1">
      <alignment horizontal="distributed" vertical="center" justifyLastLine="1"/>
      <protection hidden="1"/>
    </xf>
    <xf numFmtId="179" fontId="7" fillId="0" borderId="36" xfId="0" applyNumberFormat="1" applyFont="1" applyBorder="1" applyAlignment="1" applyProtection="1">
      <alignment horizontal="distributed" vertical="center" justifyLastLine="1"/>
      <protection hidden="1"/>
    </xf>
    <xf numFmtId="179" fontId="9" fillId="0" borderId="60" xfId="0" applyNumberFormat="1" applyFont="1" applyBorder="1" applyAlignment="1" applyProtection="1">
      <alignment horizontal="center" vertical="center" justifyLastLine="1"/>
      <protection hidden="1"/>
    </xf>
    <xf numFmtId="179" fontId="9" fillId="0" borderId="31" xfId="0" applyNumberFormat="1" applyFont="1" applyBorder="1" applyAlignment="1" applyProtection="1">
      <alignment horizontal="center" vertical="center" justifyLastLine="1"/>
      <protection hidden="1"/>
    </xf>
    <xf numFmtId="179" fontId="9" fillId="0" borderId="84" xfId="0" applyNumberFormat="1" applyFont="1" applyBorder="1" applyAlignment="1" applyProtection="1">
      <alignment horizontal="center" vertical="center" justifyLastLine="1"/>
      <protection hidden="1"/>
    </xf>
    <xf numFmtId="179" fontId="9" fillId="0" borderId="32" xfId="0" applyNumberFormat="1" applyFont="1" applyBorder="1" applyAlignment="1" applyProtection="1">
      <alignment horizontal="center" vertical="center" justifyLastLine="1"/>
      <protection hidden="1"/>
    </xf>
    <xf numFmtId="179" fontId="8" fillId="0" borderId="29" xfId="0" applyNumberFormat="1" applyFont="1" applyBorder="1" applyAlignment="1" applyProtection="1">
      <alignment horizontal="center" vertical="center"/>
      <protection hidden="1"/>
    </xf>
    <xf numFmtId="179" fontId="8" fillId="0" borderId="31" xfId="0" applyNumberFormat="1" applyFont="1" applyBorder="1" applyAlignment="1" applyProtection="1">
      <alignment horizontal="center" vertical="center"/>
      <protection hidden="1"/>
    </xf>
    <xf numFmtId="179" fontId="8" fillId="0" borderId="71" xfId="0" applyNumberFormat="1" applyFont="1" applyBorder="1" applyAlignment="1" applyProtection="1">
      <alignment horizontal="center" vertical="center"/>
      <protection hidden="1"/>
    </xf>
    <xf numFmtId="179" fontId="8" fillId="0" borderId="32" xfId="0" applyNumberFormat="1" applyFont="1" applyBorder="1" applyAlignment="1" applyProtection="1">
      <alignment horizontal="center" vertical="center"/>
      <protection hidden="1"/>
    </xf>
    <xf numFmtId="179" fontId="8" fillId="0" borderId="29" xfId="0" applyNumberFormat="1" applyFont="1" applyBorder="1" applyAlignment="1" applyProtection="1">
      <alignment vertical="center" textRotation="255"/>
      <protection hidden="1"/>
    </xf>
    <xf numFmtId="179" fontId="8" fillId="0" borderId="31" xfId="0" applyNumberFormat="1" applyFont="1" applyBorder="1" applyAlignment="1" applyProtection="1">
      <alignment vertical="center" textRotation="255"/>
      <protection hidden="1"/>
    </xf>
    <xf numFmtId="179" fontId="8" fillId="0" borderId="71" xfId="0" applyNumberFormat="1" applyFont="1" applyBorder="1" applyAlignment="1" applyProtection="1">
      <alignment vertical="center" textRotation="255"/>
      <protection hidden="1"/>
    </xf>
    <xf numFmtId="179" fontId="8" fillId="0" borderId="32" xfId="0" applyNumberFormat="1" applyFont="1" applyBorder="1" applyAlignment="1" applyProtection="1">
      <alignment vertical="center" textRotation="255"/>
      <protection hidden="1"/>
    </xf>
    <xf numFmtId="179" fontId="8" fillId="0" borderId="29" xfId="0" applyNumberFormat="1" applyFont="1" applyBorder="1" applyAlignment="1" applyProtection="1">
      <alignment horizontal="center" vertical="center" textRotation="255"/>
      <protection hidden="1"/>
    </xf>
    <xf numFmtId="179" fontId="8" fillId="0" borderId="31" xfId="0" applyNumberFormat="1" applyFont="1" applyBorder="1" applyAlignment="1" applyProtection="1">
      <alignment horizontal="center" vertical="center" textRotation="255"/>
      <protection hidden="1"/>
    </xf>
    <xf numFmtId="179" fontId="8" fillId="0" borderId="71" xfId="0" applyNumberFormat="1" applyFont="1" applyBorder="1" applyAlignment="1" applyProtection="1">
      <alignment horizontal="center" vertical="center" textRotation="255"/>
      <protection hidden="1"/>
    </xf>
    <xf numFmtId="179" fontId="8" fillId="0" borderId="32" xfId="0" applyNumberFormat="1" applyFont="1" applyBorder="1" applyAlignment="1" applyProtection="1">
      <alignment horizontal="center" vertical="center" textRotation="255"/>
      <protection hidden="1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7" fontId="9" fillId="0" borderId="65" xfId="2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center" vertical="top"/>
    </xf>
    <xf numFmtId="0" fontId="21" fillId="0" borderId="0" xfId="4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22" fillId="0" borderId="0" xfId="3" applyFont="1" applyAlignment="1">
      <alignment horizontal="right"/>
    </xf>
    <xf numFmtId="0" fontId="5" fillId="0" borderId="0" xfId="3" applyAlignment="1">
      <alignment horizontal="distributed" vertical="center"/>
    </xf>
    <xf numFmtId="0" fontId="5" fillId="0" borderId="0" xfId="3" applyAlignment="1">
      <alignment horizontal="center" vertical="top"/>
    </xf>
    <xf numFmtId="0" fontId="0" fillId="0" borderId="0" xfId="3" applyFont="1" applyAlignment="1">
      <alignment horizontal="distributed" vertical="center"/>
    </xf>
    <xf numFmtId="0" fontId="5" fillId="0" borderId="0" xfId="3" applyAlignment="1">
      <alignment vertical="center"/>
    </xf>
    <xf numFmtId="0" fontId="5" fillId="0" borderId="53" xfId="3" applyBorder="1" applyAlignment="1">
      <alignment horizontal="center" vertical="center"/>
    </xf>
    <xf numFmtId="0" fontId="5" fillId="0" borderId="40" xfId="3" applyBorder="1" applyAlignment="1">
      <alignment horizontal="center" vertical="center"/>
    </xf>
    <xf numFmtId="0" fontId="5" fillId="0" borderId="54" xfId="3" applyBorder="1" applyAlignment="1">
      <alignment horizontal="center" vertical="center"/>
    </xf>
    <xf numFmtId="0" fontId="5" fillId="0" borderId="34" xfId="3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30" xfId="3" applyBorder="1" applyAlignment="1">
      <alignment horizontal="center" vertical="center"/>
    </xf>
    <xf numFmtId="0" fontId="5" fillId="0" borderId="71" xfId="3" applyBorder="1" applyAlignment="1">
      <alignment horizontal="center" vertical="center"/>
    </xf>
    <xf numFmtId="0" fontId="5" fillId="0" borderId="28" xfId="3" applyBorder="1" applyAlignment="1">
      <alignment horizontal="center" vertical="center"/>
    </xf>
    <xf numFmtId="0" fontId="5" fillId="0" borderId="32" xfId="3" applyBorder="1" applyAlignment="1">
      <alignment horizontal="center" vertical="center"/>
    </xf>
    <xf numFmtId="0" fontId="0" fillId="0" borderId="29" xfId="3" applyFont="1" applyBorder="1" applyAlignment="1">
      <alignment horizontal="center" vertical="center"/>
    </xf>
    <xf numFmtId="0" fontId="0" fillId="0" borderId="27" xfId="3" applyFont="1" applyBorder="1" applyAlignment="1">
      <alignment horizontal="center" vertical="center"/>
    </xf>
    <xf numFmtId="0" fontId="0" fillId="0" borderId="31" xfId="3" applyFont="1" applyBorder="1" applyAlignment="1">
      <alignment horizontal="center" vertical="center"/>
    </xf>
    <xf numFmtId="0" fontId="0" fillId="0" borderId="71" xfId="3" applyFont="1" applyBorder="1" applyAlignment="1">
      <alignment horizontal="center" vertical="center"/>
    </xf>
    <xf numFmtId="0" fontId="0" fillId="0" borderId="28" xfId="3" applyFont="1" applyBorder="1" applyAlignment="1">
      <alignment horizontal="center" vertical="center"/>
    </xf>
    <xf numFmtId="0" fontId="0" fillId="0" borderId="32" xfId="3" applyFont="1" applyBorder="1" applyAlignment="1">
      <alignment horizontal="center" vertical="center"/>
    </xf>
    <xf numFmtId="0" fontId="5" fillId="0" borderId="29" xfId="3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0" fontId="5" fillId="0" borderId="31" xfId="3" applyBorder="1" applyAlignment="1">
      <alignment horizontal="center" vertical="center"/>
    </xf>
    <xf numFmtId="179" fontId="5" fillId="0" borderId="29" xfId="3" applyNumberFormat="1" applyBorder="1" applyAlignment="1">
      <alignment horizontal="center" vertical="center"/>
    </xf>
    <xf numFmtId="179" fontId="5" fillId="0" borderId="34" xfId="3" applyNumberFormat="1" applyBorder="1" applyAlignment="1">
      <alignment horizontal="center" vertical="center"/>
    </xf>
    <xf numFmtId="179" fontId="5" fillId="0" borderId="0" xfId="3" applyNumberFormat="1" applyAlignment="1">
      <alignment horizontal="center" vertical="center"/>
    </xf>
    <xf numFmtId="179" fontId="5" fillId="0" borderId="30" xfId="3" applyNumberFormat="1" applyBorder="1" applyAlignment="1">
      <alignment horizontal="center" vertical="center"/>
    </xf>
    <xf numFmtId="180" fontId="5" fillId="0" borderId="29" xfId="3" applyNumberFormat="1" applyBorder="1" applyAlignment="1">
      <alignment horizontal="center" vertical="center"/>
    </xf>
    <xf numFmtId="180" fontId="5" fillId="0" borderId="27" xfId="3" applyNumberFormat="1" applyBorder="1" applyAlignment="1">
      <alignment horizontal="center" vertical="center"/>
    </xf>
    <xf numFmtId="180" fontId="5" fillId="0" borderId="31" xfId="3" applyNumberFormat="1" applyBorder="1" applyAlignment="1">
      <alignment horizontal="center" vertical="center"/>
    </xf>
    <xf numFmtId="180" fontId="5" fillId="0" borderId="34" xfId="3" applyNumberFormat="1" applyBorder="1" applyAlignment="1">
      <alignment horizontal="center" vertical="center"/>
    </xf>
    <xf numFmtId="180" fontId="5" fillId="0" borderId="0" xfId="3" applyNumberFormat="1" applyAlignment="1">
      <alignment horizontal="center" vertical="center"/>
    </xf>
    <xf numFmtId="180" fontId="5" fillId="0" borderId="30" xfId="3" applyNumberFormat="1" applyBorder="1" applyAlignment="1">
      <alignment horizontal="center" vertical="center"/>
    </xf>
    <xf numFmtId="180" fontId="5" fillId="0" borderId="71" xfId="3" applyNumberFormat="1" applyBorder="1" applyAlignment="1">
      <alignment horizontal="center" vertical="center"/>
    </xf>
    <xf numFmtId="180" fontId="5" fillId="0" borderId="28" xfId="3" applyNumberFormat="1" applyBorder="1" applyAlignment="1">
      <alignment horizontal="center" vertical="center"/>
    </xf>
    <xf numFmtId="180" fontId="5" fillId="0" borderId="32" xfId="3" applyNumberFormat="1" applyBorder="1" applyAlignment="1">
      <alignment horizontal="center" vertical="center"/>
    </xf>
    <xf numFmtId="179" fontId="5" fillId="0" borderId="42" xfId="3" applyNumberFormat="1" applyBorder="1" applyAlignment="1">
      <alignment horizontal="distributed"/>
    </xf>
    <xf numFmtId="180" fontId="5" fillId="0" borderId="53" xfId="3" applyNumberFormat="1" applyBorder="1" applyAlignment="1">
      <alignment horizontal="center" vertical="center"/>
    </xf>
    <xf numFmtId="180" fontId="5" fillId="0" borderId="40" xfId="3" applyNumberFormat="1" applyBorder="1" applyAlignment="1">
      <alignment horizontal="center" vertical="center"/>
    </xf>
    <xf numFmtId="180" fontId="5" fillId="0" borderId="54" xfId="3" applyNumberFormat="1" applyBorder="1" applyAlignment="1">
      <alignment horizontal="center" vertical="center"/>
    </xf>
    <xf numFmtId="0" fontId="5" fillId="0" borderId="88" xfId="3" applyBorder="1" applyAlignment="1">
      <alignment horizontal="left" vertical="center"/>
    </xf>
    <xf numFmtId="0" fontId="5" fillId="0" borderId="42" xfId="3" applyBorder="1" applyAlignment="1">
      <alignment horizontal="left" vertical="center"/>
    </xf>
    <xf numFmtId="180" fontId="5" fillId="0" borderId="89" xfId="3" applyNumberFormat="1" applyBorder="1" applyAlignment="1">
      <alignment horizontal="left"/>
    </xf>
    <xf numFmtId="180" fontId="5" fillId="0" borderId="90" xfId="3" applyNumberFormat="1" applyBorder="1" applyAlignment="1">
      <alignment horizontal="left"/>
    </xf>
    <xf numFmtId="180" fontId="5" fillId="0" borderId="91" xfId="3" applyNumberFormat="1" applyBorder="1" applyAlignment="1">
      <alignment horizontal="left"/>
    </xf>
    <xf numFmtId="180" fontId="5" fillId="0" borderId="92" xfId="3" applyNumberFormat="1" applyBorder="1" applyAlignment="1">
      <alignment horizontal="left"/>
    </xf>
    <xf numFmtId="180" fontId="5" fillId="0" borderId="74" xfId="3" applyNumberFormat="1" applyBorder="1" applyAlignment="1">
      <alignment horizontal="left"/>
    </xf>
    <xf numFmtId="180" fontId="5" fillId="0" borderId="93" xfId="3" applyNumberFormat="1" applyBorder="1" applyAlignment="1">
      <alignment horizontal="left"/>
    </xf>
    <xf numFmtId="180" fontId="5" fillId="0" borderId="94" xfId="3" applyNumberFormat="1" applyBorder="1" applyAlignment="1">
      <alignment horizontal="left"/>
    </xf>
    <xf numFmtId="180" fontId="5" fillId="0" borderId="95" xfId="3" applyNumberFormat="1" applyBorder="1" applyAlignment="1">
      <alignment horizontal="left"/>
    </xf>
    <xf numFmtId="180" fontId="5" fillId="0" borderId="96" xfId="3" applyNumberFormat="1" applyBorder="1" applyAlignment="1">
      <alignment horizontal="left"/>
    </xf>
    <xf numFmtId="180" fontId="7" fillId="0" borderId="27" xfId="3" applyNumberFormat="1" applyFont="1" applyBorder="1" applyAlignment="1">
      <alignment horizontal="center" vertical="center"/>
    </xf>
    <xf numFmtId="180" fontId="7" fillId="0" borderId="0" xfId="3" applyNumberFormat="1" applyFont="1" applyAlignment="1">
      <alignment horizontal="center" vertical="center"/>
    </xf>
    <xf numFmtId="0" fontId="5" fillId="0" borderId="29" xfId="3" applyBorder="1" applyAlignment="1">
      <alignment horizontal="center" vertical="center" textRotation="255"/>
    </xf>
    <xf numFmtId="0" fontId="5" fillId="0" borderId="27" xfId="3" applyBorder="1" applyAlignment="1">
      <alignment horizontal="center" vertical="center" textRotation="255"/>
    </xf>
    <xf numFmtId="0" fontId="5" fillId="0" borderId="31" xfId="3" applyBorder="1" applyAlignment="1">
      <alignment horizontal="center" vertical="center" textRotation="255"/>
    </xf>
    <xf numFmtId="0" fontId="5" fillId="0" borderId="34" xfId="3" applyBorder="1" applyAlignment="1">
      <alignment horizontal="center" vertical="center" textRotation="255"/>
    </xf>
    <xf numFmtId="0" fontId="5" fillId="0" borderId="0" xfId="3" applyAlignment="1">
      <alignment horizontal="center" vertical="center" textRotation="255"/>
    </xf>
    <xf numFmtId="0" fontId="5" fillId="0" borderId="30" xfId="3" applyBorder="1" applyAlignment="1">
      <alignment horizontal="center" vertical="center" textRotation="255"/>
    </xf>
    <xf numFmtId="0" fontId="5" fillId="0" borderId="71" xfId="3" applyBorder="1" applyAlignment="1">
      <alignment horizontal="center" vertical="center" textRotation="255"/>
    </xf>
    <xf numFmtId="0" fontId="5" fillId="0" borderId="28" xfId="3" applyBorder="1" applyAlignment="1">
      <alignment horizontal="center" vertical="center" textRotation="255"/>
    </xf>
    <xf numFmtId="0" fontId="5" fillId="0" borderId="32" xfId="3" applyBorder="1" applyAlignment="1">
      <alignment horizontal="center" vertical="center" textRotation="255"/>
    </xf>
    <xf numFmtId="179" fontId="22" fillId="0" borderId="34" xfId="3" applyNumberFormat="1" applyFont="1" applyBorder="1" applyAlignment="1">
      <alignment horizontal="center" vertical="center" shrinkToFit="1"/>
    </xf>
    <xf numFmtId="179" fontId="22" fillId="0" borderId="0" xfId="3" applyNumberFormat="1" applyFont="1" applyAlignment="1">
      <alignment horizontal="center" vertical="center" shrinkToFit="1"/>
    </xf>
    <xf numFmtId="179" fontId="22" fillId="0" borderId="30" xfId="3" applyNumberFormat="1" applyFont="1" applyBorder="1" applyAlignment="1">
      <alignment horizontal="center" vertical="center" shrinkToFit="1"/>
    </xf>
    <xf numFmtId="179" fontId="22" fillId="0" borderId="34" xfId="3" applyNumberFormat="1" applyFont="1" applyBorder="1" applyAlignment="1">
      <alignment horizontal="center" vertical="center"/>
    </xf>
    <xf numFmtId="179" fontId="22" fillId="0" borderId="0" xfId="3" applyNumberFormat="1" applyFont="1" applyAlignment="1">
      <alignment horizontal="center" vertical="center"/>
    </xf>
    <xf numFmtId="179" fontId="22" fillId="0" borderId="30" xfId="3" applyNumberFormat="1" applyFont="1" applyBorder="1" applyAlignment="1">
      <alignment horizontal="center" vertical="center"/>
    </xf>
    <xf numFmtId="0" fontId="5" fillId="0" borderId="88" xfId="3" applyBorder="1" applyAlignment="1">
      <alignment horizontal="center" vertical="center"/>
    </xf>
    <xf numFmtId="0" fontId="5" fillId="0" borderId="61" xfId="3" applyBorder="1" applyAlignment="1">
      <alignment horizontal="center" vertical="center"/>
    </xf>
    <xf numFmtId="180" fontId="5" fillId="0" borderId="89" xfId="3" applyNumberFormat="1" applyBorder="1" applyAlignment="1">
      <alignment horizontal="center" vertical="center"/>
    </xf>
    <xf numFmtId="180" fontId="5" fillId="0" borderId="90" xfId="3" applyNumberFormat="1" applyBorder="1" applyAlignment="1">
      <alignment horizontal="center" vertical="center"/>
    </xf>
    <xf numFmtId="180" fontId="5" fillId="0" borderId="91" xfId="3" applyNumberFormat="1" applyBorder="1" applyAlignment="1">
      <alignment horizontal="center" vertical="center"/>
    </xf>
    <xf numFmtId="180" fontId="5" fillId="0" borderId="92" xfId="3" applyNumberFormat="1" applyBorder="1" applyAlignment="1">
      <alignment horizontal="center" vertical="center"/>
    </xf>
    <xf numFmtId="180" fontId="5" fillId="0" borderId="74" xfId="3" applyNumberFormat="1" applyBorder="1" applyAlignment="1">
      <alignment horizontal="center" vertical="center"/>
    </xf>
    <xf numFmtId="180" fontId="5" fillId="0" borderId="93" xfId="3" applyNumberFormat="1" applyBorder="1" applyAlignment="1">
      <alignment horizontal="center" vertical="center"/>
    </xf>
    <xf numFmtId="180" fontId="5" fillId="0" borderId="94" xfId="3" applyNumberFormat="1" applyBorder="1" applyAlignment="1">
      <alignment horizontal="center" vertical="center"/>
    </xf>
    <xf numFmtId="180" fontId="5" fillId="0" borderId="95" xfId="3" applyNumberFormat="1" applyBorder="1" applyAlignment="1">
      <alignment horizontal="center" vertical="center"/>
    </xf>
    <xf numFmtId="180" fontId="5" fillId="0" borderId="96" xfId="3" applyNumberFormat="1" applyBorder="1" applyAlignment="1">
      <alignment horizontal="center" vertical="center"/>
    </xf>
    <xf numFmtId="180" fontId="5" fillId="0" borderId="34" xfId="3" applyNumberFormat="1" applyBorder="1" applyAlignment="1">
      <alignment horizontal="left" vertical="center"/>
    </xf>
    <xf numFmtId="180" fontId="5" fillId="0" borderId="0" xfId="3" applyNumberFormat="1" applyAlignment="1">
      <alignment horizontal="left" vertical="center"/>
    </xf>
    <xf numFmtId="180" fontId="5" fillId="0" borderId="29" xfId="3" applyNumberFormat="1" applyBorder="1" applyAlignment="1">
      <alignment horizontal="center" vertical="center" shrinkToFit="1"/>
    </xf>
    <xf numFmtId="180" fontId="5" fillId="0" borderId="27" xfId="3" applyNumberFormat="1" applyBorder="1" applyAlignment="1">
      <alignment horizontal="center" vertical="center" shrinkToFit="1"/>
    </xf>
    <xf numFmtId="180" fontId="5" fillId="0" borderId="34" xfId="3" applyNumberFormat="1" applyBorder="1" applyAlignment="1">
      <alignment horizontal="center" vertical="center" shrinkToFit="1"/>
    </xf>
    <xf numFmtId="180" fontId="5" fillId="0" borderId="0" xfId="3" applyNumberFormat="1" applyAlignment="1">
      <alignment horizontal="center" vertical="center" shrinkToFit="1"/>
    </xf>
    <xf numFmtId="180" fontId="5" fillId="0" borderId="71" xfId="3" applyNumberFormat="1" applyBorder="1" applyAlignment="1">
      <alignment horizontal="center" vertical="center" shrinkToFit="1"/>
    </xf>
    <xf numFmtId="180" fontId="5" fillId="0" borderId="28" xfId="3" applyNumberFormat="1" applyBorder="1" applyAlignment="1">
      <alignment horizontal="center" vertical="center" shrinkToFit="1"/>
    </xf>
    <xf numFmtId="180" fontId="5" fillId="0" borderId="31" xfId="3" applyNumberFormat="1" applyBorder="1" applyAlignment="1">
      <alignment horizontal="center" vertical="center" shrinkToFit="1"/>
    </xf>
    <xf numFmtId="180" fontId="5" fillId="0" borderId="30" xfId="3" applyNumberFormat="1" applyBorder="1" applyAlignment="1">
      <alignment horizontal="center" vertical="center" shrinkToFit="1"/>
    </xf>
    <xf numFmtId="180" fontId="5" fillId="0" borderId="32" xfId="3" applyNumberFormat="1" applyBorder="1" applyAlignment="1">
      <alignment horizontal="center" vertical="center" shrinkToFit="1"/>
    </xf>
    <xf numFmtId="180" fontId="5" fillId="0" borderId="29" xfId="2" applyNumberFormat="1" applyBorder="1" applyAlignment="1">
      <alignment horizontal="center" vertical="center" shrinkToFit="1"/>
    </xf>
    <xf numFmtId="180" fontId="5" fillId="0" borderId="27" xfId="2" applyNumberFormat="1" applyBorder="1" applyAlignment="1">
      <alignment horizontal="center" vertical="center" shrinkToFit="1"/>
    </xf>
    <xf numFmtId="180" fontId="5" fillId="0" borderId="31" xfId="2" applyNumberFormat="1" applyBorder="1" applyAlignment="1">
      <alignment horizontal="center" vertical="center" shrinkToFit="1"/>
    </xf>
    <xf numFmtId="180" fontId="5" fillId="0" borderId="34" xfId="2" applyNumberFormat="1" applyBorder="1" applyAlignment="1">
      <alignment horizontal="center" vertical="center" shrinkToFit="1"/>
    </xf>
    <xf numFmtId="180" fontId="5" fillId="0" borderId="0" xfId="2" applyNumberFormat="1" applyBorder="1" applyAlignment="1">
      <alignment horizontal="center" vertical="center" shrinkToFit="1"/>
    </xf>
    <xf numFmtId="180" fontId="5" fillId="0" borderId="30" xfId="2" applyNumberFormat="1" applyBorder="1" applyAlignment="1">
      <alignment horizontal="center" vertical="center" shrinkToFit="1"/>
    </xf>
    <xf numFmtId="180" fontId="5" fillId="0" borderId="71" xfId="2" applyNumberFormat="1" applyBorder="1" applyAlignment="1">
      <alignment horizontal="center" vertical="center" shrinkToFit="1"/>
    </xf>
    <xf numFmtId="180" fontId="5" fillId="0" borderId="28" xfId="2" applyNumberFormat="1" applyBorder="1" applyAlignment="1">
      <alignment horizontal="center" vertical="center" shrinkToFit="1"/>
    </xf>
    <xf numFmtId="180" fontId="5" fillId="0" borderId="32" xfId="2" applyNumberFormat="1" applyBorder="1" applyAlignment="1">
      <alignment horizontal="center" vertical="center" shrinkToFit="1"/>
    </xf>
    <xf numFmtId="179" fontId="5" fillId="0" borderId="42" xfId="3" applyNumberFormat="1" applyBorder="1" applyAlignment="1">
      <alignment horizontal="center"/>
    </xf>
    <xf numFmtId="180" fontId="5" fillId="0" borderId="34" xfId="3" applyNumberFormat="1" applyBorder="1" applyAlignment="1">
      <alignment horizontal="center"/>
    </xf>
    <xf numFmtId="180" fontId="5" fillId="0" borderId="0" xfId="3" applyNumberFormat="1" applyAlignment="1">
      <alignment horizontal="center"/>
    </xf>
    <xf numFmtId="179" fontId="5" fillId="0" borderId="34" xfId="3" applyNumberFormat="1" applyBorder="1" applyAlignment="1">
      <alignment horizontal="center" vertical="center" shrinkToFit="1"/>
    </xf>
    <xf numFmtId="179" fontId="5" fillId="0" borderId="0" xfId="3" applyNumberFormat="1" applyAlignment="1">
      <alignment horizontal="center" vertical="center" shrinkToFit="1"/>
    </xf>
    <xf numFmtId="179" fontId="5" fillId="0" borderId="30" xfId="3" applyNumberFormat="1" applyBorder="1" applyAlignment="1">
      <alignment horizontal="center" vertical="center" shrinkToFit="1"/>
    </xf>
    <xf numFmtId="0" fontId="5" fillId="0" borderId="0" xfId="3" applyAlignment="1">
      <alignment horizontal="right"/>
    </xf>
    <xf numFmtId="0" fontId="7" fillId="0" borderId="88" xfId="3" applyFont="1" applyBorder="1" applyAlignment="1">
      <alignment horizontal="left" vertical="center"/>
    </xf>
    <xf numFmtId="0" fontId="7" fillId="0" borderId="42" xfId="3" applyFont="1" applyBorder="1" applyAlignment="1">
      <alignment horizontal="left" vertical="center"/>
    </xf>
    <xf numFmtId="0" fontId="5" fillId="0" borderId="89" xfId="3" applyBorder="1" applyAlignment="1">
      <alignment horizontal="left"/>
    </xf>
    <xf numFmtId="0" fontId="5" fillId="0" borderId="90" xfId="3" applyBorder="1" applyAlignment="1">
      <alignment horizontal="left"/>
    </xf>
    <xf numFmtId="0" fontId="5" fillId="0" borderId="91" xfId="3" applyBorder="1" applyAlignment="1">
      <alignment horizontal="left"/>
    </xf>
    <xf numFmtId="0" fontId="5" fillId="0" borderId="92" xfId="3" applyBorder="1" applyAlignment="1">
      <alignment horizontal="left"/>
    </xf>
    <xf numFmtId="0" fontId="5" fillId="0" borderId="74" xfId="3" applyBorder="1" applyAlignment="1">
      <alignment horizontal="left"/>
    </xf>
    <xf numFmtId="0" fontId="5" fillId="0" borderId="93" xfId="3" applyBorder="1" applyAlignment="1">
      <alignment horizontal="left"/>
    </xf>
    <xf numFmtId="0" fontId="5" fillId="0" borderId="94" xfId="3" applyBorder="1" applyAlignment="1">
      <alignment horizontal="left"/>
    </xf>
    <xf numFmtId="0" fontId="5" fillId="0" borderId="95" xfId="3" applyBorder="1" applyAlignment="1">
      <alignment horizontal="left"/>
    </xf>
    <xf numFmtId="0" fontId="5" fillId="0" borderId="96" xfId="3" applyBorder="1" applyAlignment="1">
      <alignment horizontal="left"/>
    </xf>
    <xf numFmtId="179" fontId="5" fillId="0" borderId="27" xfId="3" applyNumberFormat="1" applyBorder="1" applyAlignment="1">
      <alignment horizontal="center" vertical="center"/>
    </xf>
    <xf numFmtId="0" fontId="23" fillId="0" borderId="27" xfId="3" applyFont="1" applyBorder="1" applyAlignment="1">
      <alignment horizontal="right" vertical="center"/>
    </xf>
    <xf numFmtId="0" fontId="23" fillId="0" borderId="31" xfId="3" applyFont="1" applyBorder="1" applyAlignment="1">
      <alignment horizontal="right" vertical="center"/>
    </xf>
    <xf numFmtId="0" fontId="23" fillId="0" borderId="0" xfId="3" applyFont="1" applyAlignment="1">
      <alignment horizontal="right" vertical="center"/>
    </xf>
    <xf numFmtId="0" fontId="23" fillId="0" borderId="30" xfId="3" applyFont="1" applyBorder="1" applyAlignment="1">
      <alignment horizontal="right" vertical="center"/>
    </xf>
    <xf numFmtId="0" fontId="7" fillId="0" borderId="29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179" fontId="7" fillId="0" borderId="42" xfId="3" applyNumberFormat="1" applyFont="1" applyBorder="1" applyAlignment="1">
      <alignment horizontal="distributed"/>
    </xf>
    <xf numFmtId="179" fontId="5" fillId="0" borderId="28" xfId="3" applyNumberFormat="1" applyBorder="1" applyAlignment="1">
      <alignment horizontal="center" vertical="center"/>
    </xf>
    <xf numFmtId="0" fontId="7" fillId="0" borderId="71" xfId="3" applyFont="1" applyBorder="1" applyAlignment="1">
      <alignment horizontal="center" vertical="center"/>
    </xf>
    <xf numFmtId="0" fontId="5" fillId="0" borderId="89" xfId="3" applyBorder="1" applyAlignment="1">
      <alignment horizontal="center" vertical="center"/>
    </xf>
    <xf numFmtId="0" fontId="5" fillId="0" borderId="90" xfId="3" applyBorder="1" applyAlignment="1">
      <alignment horizontal="center" vertical="center"/>
    </xf>
    <xf numFmtId="0" fontId="5" fillId="0" borderId="91" xfId="3" applyBorder="1" applyAlignment="1">
      <alignment horizontal="center" vertical="center"/>
    </xf>
    <xf numFmtId="0" fontId="5" fillId="0" borderId="92" xfId="3" applyBorder="1" applyAlignment="1">
      <alignment horizontal="center" vertical="center"/>
    </xf>
    <xf numFmtId="0" fontId="5" fillId="0" borderId="74" xfId="3" applyBorder="1" applyAlignment="1">
      <alignment horizontal="center" vertical="center"/>
    </xf>
    <xf numFmtId="0" fontId="5" fillId="0" borderId="93" xfId="3" applyBorder="1" applyAlignment="1">
      <alignment horizontal="center" vertical="center"/>
    </xf>
    <xf numFmtId="0" fontId="5" fillId="0" borderId="94" xfId="3" applyBorder="1" applyAlignment="1">
      <alignment horizontal="center" vertical="center"/>
    </xf>
    <xf numFmtId="0" fontId="5" fillId="0" borderId="95" xfId="3" applyBorder="1" applyAlignment="1">
      <alignment horizontal="center" vertical="center"/>
    </xf>
    <xf numFmtId="0" fontId="5" fillId="0" borderId="96" xfId="3" applyBorder="1" applyAlignment="1">
      <alignment horizontal="center" vertical="center"/>
    </xf>
    <xf numFmtId="179" fontId="0" fillId="0" borderId="27" xfId="3" applyNumberFormat="1" applyFont="1" applyBorder="1" applyAlignment="1">
      <alignment horizontal="center"/>
    </xf>
    <xf numFmtId="179" fontId="5" fillId="0" borderId="27" xfId="3" applyNumberFormat="1" applyBorder="1" applyAlignment="1">
      <alignment horizontal="center"/>
    </xf>
    <xf numFmtId="179" fontId="5" fillId="0" borderId="0" xfId="3" applyNumberFormat="1" applyAlignment="1">
      <alignment horizontal="center"/>
    </xf>
    <xf numFmtId="179" fontId="0" fillId="0" borderId="0" xfId="3" applyNumberFormat="1" applyFont="1" applyAlignment="1">
      <alignment horizontal="center"/>
    </xf>
    <xf numFmtId="0" fontId="22" fillId="0" borderId="27" xfId="3" applyFont="1" applyBorder="1" applyAlignment="1">
      <alignment horizontal="right" vertical="top"/>
    </xf>
    <xf numFmtId="0" fontId="22" fillId="0" borderId="31" xfId="3" applyFont="1" applyBorder="1" applyAlignment="1">
      <alignment horizontal="right" vertical="top"/>
    </xf>
    <xf numFmtId="0" fontId="22" fillId="0" borderId="0" xfId="3" applyFont="1" applyAlignment="1">
      <alignment horizontal="right" vertical="top"/>
    </xf>
    <xf numFmtId="0" fontId="22" fillId="0" borderId="30" xfId="3" applyFont="1" applyBorder="1" applyAlignment="1">
      <alignment horizontal="right" vertical="top"/>
    </xf>
    <xf numFmtId="0" fontId="0" fillId="0" borderId="34" xfId="3" applyFont="1" applyBorder="1" applyAlignment="1">
      <alignment horizontal="center"/>
    </xf>
    <xf numFmtId="0" fontId="5" fillId="0" borderId="0" xfId="3" applyAlignment="1">
      <alignment horizontal="center"/>
    </xf>
    <xf numFmtId="0" fontId="5" fillId="0" borderId="34" xfId="3" applyBorder="1" applyAlignment="1">
      <alignment horizontal="center"/>
    </xf>
    <xf numFmtId="0" fontId="5" fillId="0" borderId="29" xfId="3" applyBorder="1" applyAlignment="1">
      <alignment horizontal="center" vertical="center" shrinkToFit="1"/>
    </xf>
    <xf numFmtId="0" fontId="5" fillId="0" borderId="27" xfId="3" applyBorder="1" applyAlignment="1">
      <alignment horizontal="center" vertical="center" shrinkToFit="1"/>
    </xf>
    <xf numFmtId="0" fontId="5" fillId="0" borderId="34" xfId="3" applyBorder="1" applyAlignment="1">
      <alignment horizontal="center" vertical="center" shrinkToFit="1"/>
    </xf>
    <xf numFmtId="0" fontId="5" fillId="0" borderId="0" xfId="3" applyAlignment="1">
      <alignment horizontal="center" vertical="center" shrinkToFit="1"/>
    </xf>
    <xf numFmtId="0" fontId="5" fillId="0" borderId="71" xfId="3" applyBorder="1" applyAlignment="1">
      <alignment horizontal="center" vertical="center" shrinkToFit="1"/>
    </xf>
    <xf numFmtId="0" fontId="5" fillId="0" borderId="28" xfId="3" applyBorder="1" applyAlignment="1">
      <alignment horizontal="center" vertical="center" shrinkToFit="1"/>
    </xf>
    <xf numFmtId="0" fontId="5" fillId="0" borderId="31" xfId="3" applyBorder="1" applyAlignment="1">
      <alignment horizontal="center" vertical="center" shrinkToFit="1"/>
    </xf>
    <xf numFmtId="0" fontId="5" fillId="0" borderId="30" xfId="3" applyBorder="1" applyAlignment="1">
      <alignment horizontal="center" vertical="center" shrinkToFit="1"/>
    </xf>
    <xf numFmtId="0" fontId="5" fillId="0" borderId="32" xfId="3" applyBorder="1" applyAlignment="1">
      <alignment horizontal="center" vertical="center" shrinkToFit="1"/>
    </xf>
    <xf numFmtId="2" fontId="5" fillId="0" borderId="29" xfId="2" applyNumberFormat="1" applyFont="1" applyBorder="1" applyAlignment="1">
      <alignment horizontal="center" vertical="center"/>
    </xf>
    <xf numFmtId="2" fontId="5" fillId="0" borderId="27" xfId="2" applyNumberFormat="1" applyFont="1" applyBorder="1" applyAlignment="1">
      <alignment horizontal="center" vertical="center"/>
    </xf>
    <xf numFmtId="2" fontId="5" fillId="0" borderId="31" xfId="2" applyNumberFormat="1" applyFont="1" applyBorder="1" applyAlignment="1">
      <alignment horizontal="center" vertical="center"/>
    </xf>
    <xf numFmtId="2" fontId="5" fillId="0" borderId="34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2" fontId="5" fillId="0" borderId="30" xfId="2" applyNumberFormat="1" applyFont="1" applyBorder="1" applyAlignment="1">
      <alignment horizontal="center" vertical="center"/>
    </xf>
    <xf numFmtId="2" fontId="5" fillId="0" borderId="71" xfId="2" applyNumberFormat="1" applyFont="1" applyBorder="1" applyAlignment="1">
      <alignment horizontal="center" vertical="center"/>
    </xf>
    <xf numFmtId="2" fontId="5" fillId="0" borderId="28" xfId="2" applyNumberFormat="1" applyFont="1" applyBorder="1" applyAlignment="1">
      <alignment horizontal="center" vertical="center"/>
    </xf>
    <xf numFmtId="2" fontId="5" fillId="0" borderId="32" xfId="2" applyNumberFormat="1" applyFont="1" applyBorder="1" applyAlignment="1">
      <alignment horizontal="center" vertical="center"/>
    </xf>
    <xf numFmtId="0" fontId="0" fillId="0" borderId="34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horizontal="center"/>
    </xf>
    <xf numFmtId="179" fontId="5" fillId="0" borderId="28" xfId="3" applyNumberFormat="1" applyBorder="1" applyAlignment="1">
      <alignment horizontal="center"/>
    </xf>
    <xf numFmtId="2" fontId="23" fillId="0" borderId="29" xfId="2" applyNumberFormat="1" applyFont="1" applyBorder="1" applyAlignment="1">
      <alignment horizontal="center" vertical="center"/>
    </xf>
    <xf numFmtId="2" fontId="23" fillId="0" borderId="27" xfId="2" applyNumberFormat="1" applyFont="1" applyBorder="1" applyAlignment="1">
      <alignment horizontal="center" vertical="center"/>
    </xf>
    <xf numFmtId="2" fontId="23" fillId="0" borderId="31" xfId="2" applyNumberFormat="1" applyFont="1" applyBorder="1" applyAlignment="1">
      <alignment horizontal="center" vertical="center"/>
    </xf>
    <xf numFmtId="2" fontId="23" fillId="0" borderId="34" xfId="2" applyNumberFormat="1" applyFont="1" applyBorder="1" applyAlignment="1">
      <alignment horizontal="center" vertical="center"/>
    </xf>
    <xf numFmtId="2" fontId="23" fillId="0" borderId="0" xfId="2" applyNumberFormat="1" applyFont="1" applyBorder="1" applyAlignment="1">
      <alignment horizontal="center" vertical="center"/>
    </xf>
    <xf numFmtId="2" fontId="23" fillId="0" borderId="30" xfId="2" applyNumberFormat="1" applyFont="1" applyBorder="1" applyAlignment="1">
      <alignment horizontal="center" vertical="center"/>
    </xf>
    <xf numFmtId="2" fontId="23" fillId="0" borderId="71" xfId="2" applyNumberFormat="1" applyFont="1" applyBorder="1" applyAlignment="1">
      <alignment horizontal="center" vertical="center"/>
    </xf>
    <xf numFmtId="2" fontId="23" fillId="0" borderId="28" xfId="2" applyNumberFormat="1" applyFont="1" applyBorder="1" applyAlignment="1">
      <alignment horizontal="center" vertical="center"/>
    </xf>
    <xf numFmtId="2" fontId="23" fillId="0" borderId="32" xfId="2" applyNumberFormat="1" applyFont="1" applyBorder="1" applyAlignment="1">
      <alignment horizontal="center" vertical="center"/>
    </xf>
    <xf numFmtId="0" fontId="5" fillId="0" borderId="30" xfId="3" applyBorder="1" applyAlignment="1">
      <alignment horizontal="center"/>
    </xf>
    <xf numFmtId="2" fontId="5" fillId="0" borderId="29" xfId="2" applyNumberFormat="1" applyFont="1" applyBorder="1" applyAlignment="1">
      <alignment horizontal="center" vertical="center" shrinkToFit="1"/>
    </xf>
    <xf numFmtId="2" fontId="5" fillId="0" borderId="27" xfId="2" applyNumberFormat="1" applyFont="1" applyBorder="1" applyAlignment="1">
      <alignment horizontal="center" vertical="center" shrinkToFit="1"/>
    </xf>
    <xf numFmtId="2" fontId="5" fillId="0" borderId="31" xfId="2" applyNumberFormat="1" applyFont="1" applyBorder="1" applyAlignment="1">
      <alignment horizontal="center" vertical="center" shrinkToFit="1"/>
    </xf>
    <xf numFmtId="2" fontId="5" fillId="0" borderId="34" xfId="2" applyNumberFormat="1" applyFont="1" applyBorder="1" applyAlignment="1">
      <alignment horizontal="center" vertical="center" shrinkToFit="1"/>
    </xf>
    <xf numFmtId="2" fontId="5" fillId="0" borderId="0" xfId="2" applyNumberFormat="1" applyFont="1" applyBorder="1" applyAlignment="1">
      <alignment horizontal="center" vertical="center" shrinkToFit="1"/>
    </xf>
    <xf numFmtId="2" fontId="5" fillId="0" borderId="30" xfId="2" applyNumberFormat="1" applyFont="1" applyBorder="1" applyAlignment="1">
      <alignment horizontal="center" vertical="center" shrinkToFit="1"/>
    </xf>
    <xf numFmtId="2" fontId="5" fillId="0" borderId="71" xfId="2" applyNumberFormat="1" applyFont="1" applyBorder="1" applyAlignment="1">
      <alignment horizontal="center" vertical="center" shrinkToFit="1"/>
    </xf>
    <xf numFmtId="2" fontId="5" fillId="0" borderId="28" xfId="2" applyNumberFormat="1" applyFont="1" applyBorder="1" applyAlignment="1">
      <alignment horizontal="center" vertical="center" shrinkToFit="1"/>
    </xf>
    <xf numFmtId="2" fontId="5" fillId="0" borderId="32" xfId="2" applyNumberFormat="1" applyFont="1" applyBorder="1" applyAlignment="1">
      <alignment horizontal="center" vertical="center" shrinkToFit="1"/>
    </xf>
    <xf numFmtId="0" fontId="5" fillId="0" borderId="34" xfId="3" applyBorder="1" applyAlignment="1">
      <alignment horizontal="left" vertical="center"/>
    </xf>
    <xf numFmtId="0" fontId="5" fillId="0" borderId="0" xfId="3" applyAlignment="1">
      <alignment horizontal="left" vertical="center"/>
    </xf>
    <xf numFmtId="2" fontId="5" fillId="0" borderId="29" xfId="2" applyNumberFormat="1" applyBorder="1" applyAlignment="1">
      <alignment horizontal="center" vertical="center" shrinkToFit="1"/>
    </xf>
    <xf numFmtId="2" fontId="5" fillId="0" borderId="27" xfId="2" applyNumberFormat="1" applyBorder="1" applyAlignment="1">
      <alignment horizontal="center" vertical="center" shrinkToFit="1"/>
    </xf>
    <xf numFmtId="2" fontId="5" fillId="0" borderId="31" xfId="2" applyNumberFormat="1" applyBorder="1" applyAlignment="1">
      <alignment horizontal="center" vertical="center" shrinkToFit="1"/>
    </xf>
    <xf numFmtId="2" fontId="5" fillId="0" borderId="34" xfId="2" applyNumberFormat="1" applyBorder="1" applyAlignment="1">
      <alignment horizontal="center" vertical="center" shrinkToFit="1"/>
    </xf>
    <xf numFmtId="2" fontId="5" fillId="0" borderId="0" xfId="2" applyNumberFormat="1" applyBorder="1" applyAlignment="1">
      <alignment horizontal="center" vertical="center" shrinkToFit="1"/>
    </xf>
    <xf numFmtId="2" fontId="5" fillId="0" borderId="30" xfId="2" applyNumberFormat="1" applyBorder="1" applyAlignment="1">
      <alignment horizontal="center" vertical="center" shrinkToFit="1"/>
    </xf>
    <xf numFmtId="2" fontId="5" fillId="0" borderId="71" xfId="2" applyNumberFormat="1" applyBorder="1" applyAlignment="1">
      <alignment horizontal="center" vertical="center" shrinkToFit="1"/>
    </xf>
    <xf numFmtId="2" fontId="5" fillId="0" borderId="28" xfId="2" applyNumberFormat="1" applyBorder="1" applyAlignment="1">
      <alignment horizontal="center" vertical="center" shrinkToFit="1"/>
    </xf>
    <xf numFmtId="2" fontId="5" fillId="0" borderId="32" xfId="2" applyNumberFormat="1" applyBorder="1" applyAlignment="1">
      <alignment horizontal="center" vertical="center" shrinkToFit="1"/>
    </xf>
    <xf numFmtId="0" fontId="25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/>
    </xf>
    <xf numFmtId="0" fontId="1" fillId="0" borderId="29" xfId="5" applyFont="1" applyBorder="1" applyAlignment="1">
      <alignment horizontal="center" vertical="center"/>
    </xf>
    <xf numFmtId="0" fontId="3" fillId="0" borderId="27" xfId="5" applyBorder="1" applyAlignment="1">
      <alignment horizontal="center" vertical="center"/>
    </xf>
    <xf numFmtId="0" fontId="3" fillId="0" borderId="34" xfId="5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3" fillId="0" borderId="0" xfId="5" applyAlignment="1"/>
    <xf numFmtId="0" fontId="1" fillId="0" borderId="27" xfId="5" applyFont="1" applyBorder="1" applyAlignment="1">
      <alignment horizontal="center" vertical="center"/>
    </xf>
    <xf numFmtId="0" fontId="3" fillId="0" borderId="31" xfId="5" applyBorder="1" applyAlignment="1">
      <alignment horizontal="center" vertical="center"/>
    </xf>
    <xf numFmtId="0" fontId="3" fillId="0" borderId="30" xfId="5" applyBorder="1" applyAlignment="1">
      <alignment horizontal="center" vertical="center"/>
    </xf>
    <xf numFmtId="0" fontId="1" fillId="0" borderId="34" xfId="5" applyFont="1" applyBorder="1">
      <alignment vertical="center"/>
    </xf>
    <xf numFmtId="0" fontId="2" fillId="0" borderId="0" xfId="5" applyFont="1">
      <alignment vertical="center"/>
    </xf>
    <xf numFmtId="0" fontId="2" fillId="0" borderId="34" xfId="5" applyFont="1" applyBorder="1">
      <alignment vertical="center"/>
    </xf>
    <xf numFmtId="0" fontId="7" fillId="0" borderId="27" xfId="5" applyFont="1" applyBorder="1" applyAlignment="1">
      <alignment horizontal="center" vertical="center"/>
    </xf>
    <xf numFmtId="0" fontId="7" fillId="0" borderId="31" xfId="5" applyFont="1" applyBorder="1" applyAlignment="1">
      <alignment horizontal="center" vertical="center"/>
    </xf>
    <xf numFmtId="0" fontId="7" fillId="0" borderId="30" xfId="5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7" fillId="0" borderId="0" xfId="5" applyFont="1" applyAlignment="1">
      <alignment horizontal="distributed" vertical="center"/>
    </xf>
    <xf numFmtId="0" fontId="3" fillId="0" borderId="28" xfId="5" applyBorder="1" applyAlignment="1"/>
    <xf numFmtId="0" fontId="3" fillId="0" borderId="27" xfId="5" applyBorder="1" applyAlignment="1"/>
    <xf numFmtId="0" fontId="7" fillId="0" borderId="0" xfId="5" applyFont="1" applyAlignment="1">
      <alignment horizontal="left" vertical="center"/>
    </xf>
    <xf numFmtId="0" fontId="18" fillId="0" borderId="27" xfId="5" applyFont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3" fillId="0" borderId="0" xfId="5" applyAlignment="1">
      <alignment vertical="distributed" textRotation="255"/>
    </xf>
    <xf numFmtId="180" fontId="3" fillId="0" borderId="0" xfId="5" applyNumberFormat="1" applyAlignment="1">
      <alignment horizontal="center" vertical="distributed" textRotation="255" justifyLastLine="1"/>
    </xf>
    <xf numFmtId="0" fontId="8" fillId="0" borderId="0" xfId="3" applyFont="1" applyAlignment="1">
      <alignment vertical="center" textRotation="255" shrinkToFit="1"/>
    </xf>
    <xf numFmtId="0" fontId="3" fillId="0" borderId="0" xfId="5" applyAlignment="1">
      <alignment horizontal="distributed" vertical="center"/>
    </xf>
    <xf numFmtId="0" fontId="29" fillId="0" borderId="0" xfId="5" applyFont="1" applyAlignment="1">
      <alignment horizontal="distributed" vertical="center"/>
    </xf>
    <xf numFmtId="0" fontId="1" fillId="0" borderId="3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180" fontId="25" fillId="0" borderId="0" xfId="5" applyNumberFormat="1" applyFont="1" applyAlignment="1">
      <alignment horizontal="center" vertical="center"/>
    </xf>
    <xf numFmtId="180" fontId="26" fillId="0" borderId="0" xfId="5" applyNumberFormat="1" applyFont="1" applyAlignment="1">
      <alignment horizontal="center" vertical="center"/>
    </xf>
    <xf numFmtId="180" fontId="3" fillId="0" borderId="29" xfId="5" applyNumberFormat="1" applyBorder="1" applyAlignment="1">
      <alignment horizontal="center" vertical="center"/>
    </xf>
    <xf numFmtId="180" fontId="3" fillId="0" borderId="27" xfId="5" applyNumberFormat="1" applyBorder="1" applyAlignment="1">
      <alignment horizontal="center" vertical="center"/>
    </xf>
    <xf numFmtId="180" fontId="3" fillId="0" borderId="34" xfId="5" applyNumberFormat="1" applyBorder="1" applyAlignment="1">
      <alignment horizontal="center" vertical="center"/>
    </xf>
    <xf numFmtId="180" fontId="3" fillId="0" borderId="0" xfId="5" applyNumberFormat="1" applyAlignment="1">
      <alignment horizontal="center" vertical="center"/>
    </xf>
    <xf numFmtId="180" fontId="3" fillId="0" borderId="31" xfId="5" applyNumberFormat="1" applyBorder="1" applyAlignment="1">
      <alignment horizontal="center" vertical="center"/>
    </xf>
    <xf numFmtId="180" fontId="3" fillId="0" borderId="30" xfId="5" applyNumberFormat="1" applyBorder="1" applyAlignment="1">
      <alignment horizontal="center" vertical="center"/>
    </xf>
    <xf numFmtId="180" fontId="2" fillId="0" borderId="34" xfId="5" applyNumberFormat="1" applyFont="1" applyBorder="1" applyAlignment="1">
      <alignment horizontal="center" vertical="center"/>
    </xf>
    <xf numFmtId="180" fontId="2" fillId="0" borderId="0" xfId="5" applyNumberFormat="1" applyFont="1" applyAlignment="1">
      <alignment horizontal="center" vertical="center"/>
    </xf>
    <xf numFmtId="180" fontId="18" fillId="0" borderId="27" xfId="5" applyNumberFormat="1" applyFont="1" applyBorder="1" applyAlignment="1">
      <alignment horizontal="center" vertical="center"/>
    </xf>
    <xf numFmtId="180" fontId="18" fillId="0" borderId="0" xfId="5" applyNumberFormat="1" applyFont="1" applyAlignment="1">
      <alignment horizontal="center" vertical="center"/>
    </xf>
    <xf numFmtId="180" fontId="2" fillId="0" borderId="34" xfId="5" applyNumberFormat="1" applyFont="1" applyBorder="1">
      <alignment vertical="center"/>
    </xf>
    <xf numFmtId="180" fontId="2" fillId="0" borderId="0" xfId="5" applyNumberFormat="1" applyFont="1">
      <alignment vertical="center"/>
    </xf>
  </cellXfs>
  <cellStyles count="7">
    <cellStyle name="桁区切り" xfId="2" builtinId="6"/>
    <cellStyle name="通貨" xfId="1" builtinId="7"/>
    <cellStyle name="標準" xfId="0" builtinId="0"/>
    <cellStyle name="標準 2" xfId="3" xr:uid="{00000000-0005-0000-0000-000003000000}"/>
    <cellStyle name="標準 3" xfId="4" xr:uid="{00000000-0005-0000-0000-000004000000}"/>
    <cellStyle name="標準 3 2" xfId="6" xr:uid="{BB2C0CF0-BA5D-4BEE-B243-94789B9C629C}"/>
    <cellStyle name="標準 4" xfId="5" xr:uid="{A8BF9D5A-3046-4981-AFA3-191943E74C1C}"/>
  </cellStyles>
  <dxfs count="711">
    <dxf>
      <fill>
        <patternFill>
          <bgColor rgb="FF99FF33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indexed="45"/>
        </patternFill>
      </fill>
    </dxf>
    <dxf>
      <fill>
        <patternFill>
          <bgColor rgb="FF99FF33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>
          <bgColor rgb="FFB7F4A6"/>
        </patternFill>
      </fill>
    </dxf>
    <dxf>
      <fill>
        <patternFill>
          <bgColor rgb="FFFFFF8B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>
          <bgColor rgb="FFFFFF8B"/>
        </patternFill>
      </fill>
    </dxf>
    <dxf>
      <fill>
        <patternFill>
          <bgColor rgb="FFB7F4A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>
          <bgColor rgb="FFFFFF8B"/>
        </patternFill>
      </fill>
    </dxf>
    <dxf>
      <fill>
        <patternFill>
          <bgColor rgb="FFB7F4A6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indexed="4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B7F4A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>
          <bgColor rgb="FFFFFF8B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>
          <bgColor theme="5" tint="0.79998168889431442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B7F4A6"/>
        </patternFill>
      </fill>
    </dxf>
    <dxf>
      <fill>
        <patternFill>
          <bgColor rgb="FFFFFF8B"/>
        </patternFill>
      </fill>
    </dxf>
    <dxf>
      <fill>
        <patternFill>
          <bgColor rgb="FFF27EA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indexed="43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45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rgb="FFFFCCCC"/>
        </patternFill>
      </fill>
    </dxf>
    <dxf>
      <fill>
        <patternFill>
          <bgColor indexed="42"/>
        </patternFill>
      </fill>
    </dxf>
    <dxf>
      <fill>
        <patternFill>
          <bgColor rgb="FF66FFFF"/>
        </patternFill>
      </fill>
    </dxf>
    <dxf>
      <fill>
        <patternFill>
          <bgColor indexed="43"/>
        </patternFill>
      </fill>
    </dxf>
    <dxf>
      <fill>
        <patternFill>
          <bgColor rgb="FF99FF33"/>
        </patternFill>
      </fill>
    </dxf>
    <dxf>
      <fill>
        <patternFill>
          <bgColor rgb="FFFF0066"/>
        </patternFill>
      </fill>
    </dxf>
    <dxf>
      <fill>
        <patternFill>
          <bgColor theme="5" tint="0.79998168889431442"/>
        </patternFill>
      </fill>
    </dxf>
    <dxf>
      <fill>
        <patternFill>
          <bgColor rgb="FFB7F4A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>
          <bgColor rgb="FFFFFF8B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rgb="FFFFCCCC"/>
        </patternFill>
      </fill>
    </dxf>
    <dxf>
      <fill>
        <patternFill>
          <bgColor rgb="FFFFFF8B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5" tint="0.79998168889431442"/>
        </patternFill>
      </fill>
    </dxf>
    <dxf>
      <fill>
        <patternFill>
          <bgColor rgb="FFB7F4A6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43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rgb="FFFFCCC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>
          <bgColor rgb="FFFFFF8B"/>
        </patternFill>
      </fill>
    </dxf>
    <dxf>
      <fill>
        <patternFill>
          <bgColor rgb="FFB7F4A6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8B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B7F4A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FFFF66"/>
        </patternFill>
      </fill>
    </dxf>
    <dxf>
      <fill>
        <patternFill>
          <bgColor rgb="FFFFFF8B"/>
        </patternFill>
      </fill>
    </dxf>
    <dxf>
      <fill>
        <patternFill>
          <bgColor rgb="FFB7F4A6"/>
        </patternFill>
      </fill>
    </dxf>
    <dxf>
      <fill>
        <patternFill>
          <bgColor rgb="FFF27EA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99FF33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0066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8B"/>
        </patternFill>
      </fill>
    </dxf>
    <dxf>
      <fill>
        <patternFill>
          <bgColor rgb="FFB7F4A6"/>
        </patternFill>
      </fill>
    </dxf>
    <dxf>
      <fill>
        <patternFill>
          <bgColor rgb="FFFFCCCC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B7F4A6"/>
        </patternFill>
      </fill>
    </dxf>
    <dxf>
      <fill>
        <patternFill>
          <bgColor rgb="FFFFFF8B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 patternType="none">
          <bgColor auto="1"/>
        </patternFill>
      </fill>
    </dxf>
    <dxf>
      <fill>
        <patternFill>
          <bgColor rgb="FFF27EA2"/>
        </patternFill>
      </fill>
    </dxf>
    <dxf>
      <fill>
        <patternFill patternType="none">
          <bgColor auto="1"/>
        </patternFill>
      </fill>
    </dxf>
    <dxf>
      <fill>
        <patternFill>
          <bgColor rgb="FFB7F4A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8B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>
          <bgColor rgb="FF99FF33"/>
        </patternFill>
      </fill>
    </dxf>
    <dxf>
      <fill>
        <patternFill>
          <bgColor rgb="FFFFCCCC"/>
        </patternFill>
      </fill>
    </dxf>
    <dxf>
      <fill>
        <patternFill>
          <bgColor rgb="FFFF0066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 patternType="solid">
          <bgColor theme="0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0066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B7F4A6"/>
        </patternFill>
      </fill>
    </dxf>
    <dxf>
      <fill>
        <patternFill>
          <bgColor rgb="FFFFFF8B"/>
        </patternFill>
      </fill>
    </dxf>
    <dxf>
      <fill>
        <patternFill>
          <bgColor rgb="FFF27EA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indexed="42"/>
        </patternFill>
      </fill>
    </dxf>
    <dxf>
      <fill>
        <patternFill>
          <bgColor rgb="FF66FFFF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42"/>
        </patternFill>
      </fill>
    </dxf>
    <dxf>
      <fill>
        <patternFill>
          <bgColor rgb="FF99FF33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FF00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99FF33"/>
        </patternFill>
      </fill>
    </dxf>
    <dxf>
      <fill>
        <patternFill>
          <bgColor rgb="FF66FFFF"/>
        </patternFill>
      </fill>
    </dxf>
    <dxf>
      <fill>
        <patternFill>
          <bgColor rgb="FFFFFF66"/>
        </patternFill>
      </fill>
    </dxf>
    <dxf>
      <fill>
        <patternFill>
          <bgColor rgb="FFFF0066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6FF33"/>
      <color rgb="FF0099FF"/>
      <color rgb="FFCC00CC"/>
      <color rgb="FFFF00FF"/>
      <color rgb="FFFF33CC"/>
      <color rgb="FFFFCCFF"/>
      <color rgb="FF00FFFF"/>
      <color rgb="FFFF9933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32</xdr:row>
      <xdr:rowOff>53340</xdr:rowOff>
    </xdr:from>
    <xdr:to>
      <xdr:col>8</xdr:col>
      <xdr:colOff>68580</xdr:colOff>
      <xdr:row>34</xdr:row>
      <xdr:rowOff>137160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17420" y="5250180"/>
          <a:ext cx="906780" cy="4191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27</xdr:row>
      <xdr:rowOff>45720</xdr:rowOff>
    </xdr:from>
    <xdr:to>
      <xdr:col>15</xdr:col>
      <xdr:colOff>68580</xdr:colOff>
      <xdr:row>29</xdr:row>
      <xdr:rowOff>129540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93820" y="4404360"/>
          <a:ext cx="906780" cy="4191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60960</xdr:colOff>
      <xdr:row>32</xdr:row>
      <xdr:rowOff>53340</xdr:rowOff>
    </xdr:from>
    <xdr:to>
      <xdr:col>22</xdr:col>
      <xdr:colOff>68580</xdr:colOff>
      <xdr:row>34</xdr:row>
      <xdr:rowOff>137160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70220" y="5250180"/>
          <a:ext cx="906780" cy="4191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37</xdr:row>
      <xdr:rowOff>60960</xdr:rowOff>
    </xdr:from>
    <xdr:to>
      <xdr:col>15</xdr:col>
      <xdr:colOff>68580</xdr:colOff>
      <xdr:row>39</xdr:row>
      <xdr:rowOff>144780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93820" y="6096000"/>
          <a:ext cx="906780" cy="4191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</xdr:colOff>
      <xdr:row>37</xdr:row>
      <xdr:rowOff>53340</xdr:rowOff>
    </xdr:from>
    <xdr:to>
      <xdr:col>8</xdr:col>
      <xdr:colOff>68580</xdr:colOff>
      <xdr:row>39</xdr:row>
      <xdr:rowOff>137160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17420" y="6088380"/>
          <a:ext cx="906780" cy="4191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30480</xdr:colOff>
      <xdr:row>27</xdr:row>
      <xdr:rowOff>76200</xdr:rowOff>
    </xdr:from>
    <xdr:to>
      <xdr:col>22</xdr:col>
      <xdr:colOff>99060</xdr:colOff>
      <xdr:row>29</xdr:row>
      <xdr:rowOff>121920</xdr:rowOff>
    </xdr:to>
    <xdr:sp macro="" textlink="">
      <xdr:nvSpPr>
        <xdr:cNvPr id="14" name="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39740" y="4434840"/>
          <a:ext cx="967740" cy="381000"/>
        </a:xfrm>
        <a:prstGeom prst="brace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47635</xdr:colOff>
      <xdr:row>36</xdr:row>
      <xdr:rowOff>42867</xdr:rowOff>
    </xdr:from>
    <xdr:to>
      <xdr:col>32</xdr:col>
      <xdr:colOff>45835</xdr:colOff>
      <xdr:row>41</xdr:row>
      <xdr:rowOff>70617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BCE4C6C4-C939-4B81-A65E-3F964528CCF7}"/>
            </a:ext>
          </a:extLst>
        </xdr:cNvPr>
        <xdr:cNvSpPr/>
      </xdr:nvSpPr>
      <xdr:spPr>
        <a:xfrm>
          <a:off x="2226955" y="4873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47635</xdr:colOff>
      <xdr:row>26</xdr:row>
      <xdr:rowOff>42867</xdr:rowOff>
    </xdr:from>
    <xdr:to>
      <xdr:col>27</xdr:col>
      <xdr:colOff>45835</xdr:colOff>
      <xdr:row>31</xdr:row>
      <xdr:rowOff>70617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7CC10762-7DF2-476B-B3B5-31D67BA49324}"/>
            </a:ext>
          </a:extLst>
        </xdr:cNvPr>
        <xdr:cNvSpPr/>
      </xdr:nvSpPr>
      <xdr:spPr>
        <a:xfrm>
          <a:off x="1769755" y="3730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76</xdr:row>
      <xdr:rowOff>30167</xdr:rowOff>
    </xdr:from>
    <xdr:to>
      <xdr:col>48</xdr:col>
      <xdr:colOff>52185</xdr:colOff>
      <xdr:row>81</xdr:row>
      <xdr:rowOff>57917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85D70893-5B8B-41C6-A603-942F0A9FFE8F}"/>
            </a:ext>
          </a:extLst>
        </xdr:cNvPr>
        <xdr:cNvSpPr/>
      </xdr:nvSpPr>
      <xdr:spPr>
        <a:xfrm>
          <a:off x="3592205" y="9471347"/>
          <a:ext cx="71194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47635</xdr:colOff>
      <xdr:row>16</xdr:row>
      <xdr:rowOff>42867</xdr:rowOff>
    </xdr:from>
    <xdr:to>
      <xdr:col>30</xdr:col>
      <xdr:colOff>45835</xdr:colOff>
      <xdr:row>21</xdr:row>
      <xdr:rowOff>70617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714DF1A0-FA1D-4EAD-A3C3-1C84315D6440}"/>
            </a:ext>
          </a:extLst>
        </xdr:cNvPr>
        <xdr:cNvSpPr/>
      </xdr:nvSpPr>
      <xdr:spPr>
        <a:xfrm>
          <a:off x="2044075" y="2587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16</xdr:row>
      <xdr:rowOff>42867</xdr:rowOff>
    </xdr:from>
    <xdr:to>
      <xdr:col>64</xdr:col>
      <xdr:colOff>45835</xdr:colOff>
      <xdr:row>21</xdr:row>
      <xdr:rowOff>70617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9D9186DB-2EC9-4E2E-BC13-C344DB665CD2}"/>
            </a:ext>
          </a:extLst>
        </xdr:cNvPr>
        <xdr:cNvSpPr/>
      </xdr:nvSpPr>
      <xdr:spPr>
        <a:xfrm>
          <a:off x="5031115" y="2587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47635</xdr:colOff>
      <xdr:row>36</xdr:row>
      <xdr:rowOff>42867</xdr:rowOff>
    </xdr:from>
    <xdr:to>
      <xdr:col>68</xdr:col>
      <xdr:colOff>45835</xdr:colOff>
      <xdr:row>41</xdr:row>
      <xdr:rowOff>70617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07404DBB-43B7-4095-AFA1-1F01C2F09D7D}"/>
            </a:ext>
          </a:extLst>
        </xdr:cNvPr>
        <xdr:cNvSpPr/>
      </xdr:nvSpPr>
      <xdr:spPr>
        <a:xfrm>
          <a:off x="5396875" y="4873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46</xdr:row>
      <xdr:rowOff>42867</xdr:rowOff>
    </xdr:from>
    <xdr:to>
      <xdr:col>64</xdr:col>
      <xdr:colOff>45835</xdr:colOff>
      <xdr:row>51</xdr:row>
      <xdr:rowOff>70617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5954FCCE-02CC-41F1-BB98-9D9BA94D51F1}"/>
            </a:ext>
          </a:extLst>
        </xdr:cNvPr>
        <xdr:cNvSpPr/>
      </xdr:nvSpPr>
      <xdr:spPr>
        <a:xfrm>
          <a:off x="5031115" y="6016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47635</xdr:colOff>
      <xdr:row>26</xdr:row>
      <xdr:rowOff>42867</xdr:rowOff>
    </xdr:from>
    <xdr:to>
      <xdr:col>61</xdr:col>
      <xdr:colOff>45835</xdr:colOff>
      <xdr:row>31</xdr:row>
      <xdr:rowOff>70617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500D2357-F786-41D2-B67C-8C5B66EC721B}"/>
            </a:ext>
          </a:extLst>
        </xdr:cNvPr>
        <xdr:cNvSpPr/>
      </xdr:nvSpPr>
      <xdr:spPr>
        <a:xfrm>
          <a:off x="4756795" y="3730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37</xdr:row>
      <xdr:rowOff>30167</xdr:rowOff>
    </xdr:from>
    <xdr:to>
      <xdr:col>48</xdr:col>
      <xdr:colOff>52185</xdr:colOff>
      <xdr:row>42</xdr:row>
      <xdr:rowOff>57917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5B10C453-078F-4C50-B39B-27A2C0A6A159}"/>
            </a:ext>
          </a:extLst>
        </xdr:cNvPr>
        <xdr:cNvSpPr/>
      </xdr:nvSpPr>
      <xdr:spPr>
        <a:xfrm>
          <a:off x="3592205" y="4975547"/>
          <a:ext cx="71194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47635</xdr:colOff>
      <xdr:row>46</xdr:row>
      <xdr:rowOff>42867</xdr:rowOff>
    </xdr:from>
    <xdr:to>
      <xdr:col>31</xdr:col>
      <xdr:colOff>45835</xdr:colOff>
      <xdr:row>51</xdr:row>
      <xdr:rowOff>70617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9998413F-BBF2-4BDF-9C6E-4E441F3E98A3}"/>
            </a:ext>
          </a:extLst>
        </xdr:cNvPr>
        <xdr:cNvSpPr/>
      </xdr:nvSpPr>
      <xdr:spPr>
        <a:xfrm>
          <a:off x="2135515" y="6016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" name="AutoShape 30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3" name="AutoShape 309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4" name="AutoShape 309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5" name="AutoShape 309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6" name="AutoShape 309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7" name="AutoShape 309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8" name="AutoShape 309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9" name="AutoShape 309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0" name="AutoShape 309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1" name="AutoShape 309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2" name="AutoShape 310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3" name="AutoShape 310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4" name="AutoShape 310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5" name="AutoShape 312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6" name="AutoShape 318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7" name="AutoShape 318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8" name="AutoShape 318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19" name="AutoShape 318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0" name="AutoShape 318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1" name="AutoShape 318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2" name="AutoShape 319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3" name="AutoShape 319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4" name="AutoShape 319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5" name="AutoShape 319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6" name="AutoShape 319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7" name="AutoShape 319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8" name="AutoShape 319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29" name="AutoShape 319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0</xdr:colOff>
      <xdr:row>5</xdr:row>
      <xdr:rowOff>0</xdr:rowOff>
    </xdr:to>
    <xdr:sp macro="" textlink="">
      <xdr:nvSpPr>
        <xdr:cNvPr id="30" name="AutoShape 319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/>
        </xdr:cNvSpPr>
      </xdr:nvSpPr>
      <xdr:spPr bwMode="auto">
        <a:xfrm>
          <a:off x="15268575" y="1028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50800</xdr:colOff>
      <xdr:row>8</xdr:row>
      <xdr:rowOff>68580</xdr:rowOff>
    </xdr:from>
    <xdr:to>
      <xdr:col>21</xdr:col>
      <xdr:colOff>88900</xdr:colOff>
      <xdr:row>10</xdr:row>
      <xdr:rowOff>233680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 bwMode="auto">
        <a:xfrm>
          <a:off x="5384800" y="2087880"/>
          <a:ext cx="1097280" cy="668020"/>
        </a:xfrm>
        <a:prstGeom prst="brace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8</xdr:row>
      <xdr:rowOff>76200</xdr:rowOff>
    </xdr:from>
    <xdr:to>
      <xdr:col>28</xdr:col>
      <xdr:colOff>101600</xdr:colOff>
      <xdr:row>10</xdr:row>
      <xdr:rowOff>241300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8220075" y="1924050"/>
          <a:ext cx="1225550" cy="6604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13</xdr:row>
      <xdr:rowOff>76200</xdr:rowOff>
    </xdr:from>
    <xdr:to>
      <xdr:col>28</xdr:col>
      <xdr:colOff>101600</xdr:colOff>
      <xdr:row>15</xdr:row>
      <xdr:rowOff>241300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8220075" y="3162300"/>
          <a:ext cx="1225550" cy="6604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63500</xdr:colOff>
      <xdr:row>13</xdr:row>
      <xdr:rowOff>76200</xdr:rowOff>
    </xdr:from>
    <xdr:to>
      <xdr:col>14</xdr:col>
      <xdr:colOff>101600</xdr:colOff>
      <xdr:row>15</xdr:row>
      <xdr:rowOff>241300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3806825" y="3162300"/>
          <a:ext cx="1228725" cy="6604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63500</xdr:colOff>
      <xdr:row>18</xdr:row>
      <xdr:rowOff>76200</xdr:rowOff>
    </xdr:from>
    <xdr:to>
      <xdr:col>14</xdr:col>
      <xdr:colOff>101600</xdr:colOff>
      <xdr:row>20</xdr:row>
      <xdr:rowOff>241300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 bwMode="auto">
        <a:xfrm>
          <a:off x="3806825" y="4400550"/>
          <a:ext cx="1228725" cy="6604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63500</xdr:colOff>
      <xdr:row>18</xdr:row>
      <xdr:rowOff>76200</xdr:rowOff>
    </xdr:from>
    <xdr:to>
      <xdr:col>21</xdr:col>
      <xdr:colOff>101600</xdr:colOff>
      <xdr:row>20</xdr:row>
      <xdr:rowOff>241300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>
          <a:off x="6007100" y="4400550"/>
          <a:ext cx="1228725" cy="6604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50800</xdr:colOff>
      <xdr:row>28</xdr:row>
      <xdr:rowOff>53340</xdr:rowOff>
    </xdr:from>
    <xdr:to>
      <xdr:col>28</xdr:col>
      <xdr:colOff>76200</xdr:colOff>
      <xdr:row>30</xdr:row>
      <xdr:rowOff>218440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>
          <a:off x="7335520" y="7205980"/>
          <a:ext cx="1082040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50800</xdr:colOff>
      <xdr:row>28</xdr:row>
      <xdr:rowOff>55880</xdr:rowOff>
    </xdr:from>
    <xdr:to>
      <xdr:col>21</xdr:col>
      <xdr:colOff>88900</xdr:colOff>
      <xdr:row>30</xdr:row>
      <xdr:rowOff>220980</xdr:rowOff>
    </xdr:to>
    <xdr:sp macro="" textlink="">
      <xdr:nvSpPr>
        <xdr:cNvPr id="38" name="中かっこ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>
          <a:off x="5364480" y="7208520"/>
          <a:ext cx="1094740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63500</xdr:colOff>
      <xdr:row>33</xdr:row>
      <xdr:rowOff>76200</xdr:rowOff>
    </xdr:from>
    <xdr:to>
      <xdr:col>14</xdr:col>
      <xdr:colOff>101600</xdr:colOff>
      <xdr:row>35</xdr:row>
      <xdr:rowOff>241300</xdr:rowOff>
    </xdr:to>
    <xdr:sp macro="" textlink="">
      <xdr:nvSpPr>
        <xdr:cNvPr id="39" name="中かっこ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 bwMode="auto">
        <a:xfrm>
          <a:off x="3806825" y="8229600"/>
          <a:ext cx="1228725" cy="7175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63500</xdr:colOff>
      <xdr:row>38</xdr:row>
      <xdr:rowOff>76200</xdr:rowOff>
    </xdr:from>
    <xdr:to>
      <xdr:col>14</xdr:col>
      <xdr:colOff>101600</xdr:colOff>
      <xdr:row>40</xdr:row>
      <xdr:rowOff>241300</xdr:rowOff>
    </xdr:to>
    <xdr:sp macro="" textlink="">
      <xdr:nvSpPr>
        <xdr:cNvPr id="40" name="中かっこ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3806825" y="9553575"/>
          <a:ext cx="1228725" cy="7175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63500</xdr:colOff>
      <xdr:row>38</xdr:row>
      <xdr:rowOff>76200</xdr:rowOff>
    </xdr:from>
    <xdr:to>
      <xdr:col>21</xdr:col>
      <xdr:colOff>101600</xdr:colOff>
      <xdr:row>40</xdr:row>
      <xdr:rowOff>241300</xdr:rowOff>
    </xdr:to>
    <xdr:sp macro="" textlink="">
      <xdr:nvSpPr>
        <xdr:cNvPr id="41" name="中かっこ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 bwMode="auto">
        <a:xfrm>
          <a:off x="6007100" y="9553575"/>
          <a:ext cx="1228725" cy="7175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66040</xdr:colOff>
      <xdr:row>33</xdr:row>
      <xdr:rowOff>68580</xdr:rowOff>
    </xdr:from>
    <xdr:to>
      <xdr:col>28</xdr:col>
      <xdr:colOff>91440</xdr:colOff>
      <xdr:row>35</xdr:row>
      <xdr:rowOff>233680</xdr:rowOff>
    </xdr:to>
    <xdr:sp macro="" textlink="">
      <xdr:nvSpPr>
        <xdr:cNvPr id="42" name="中かっこ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7350760" y="8552180"/>
          <a:ext cx="1082040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" name="AutoShape 3090">
          <a:extLst>
            <a:ext uri="{FF2B5EF4-FFF2-40B4-BE49-F238E27FC236}">
              <a16:creationId xmlns:a16="http://schemas.microsoft.com/office/drawing/2014/main" id="{8241FDF8-2B7F-41F6-97A7-83B698C62BE6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3" name="AutoShape 3091">
          <a:extLst>
            <a:ext uri="{FF2B5EF4-FFF2-40B4-BE49-F238E27FC236}">
              <a16:creationId xmlns:a16="http://schemas.microsoft.com/office/drawing/2014/main" id="{0E5D4417-C757-47AE-8A62-7C3B41C9745D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4" name="AutoShape 3092">
          <a:extLst>
            <a:ext uri="{FF2B5EF4-FFF2-40B4-BE49-F238E27FC236}">
              <a16:creationId xmlns:a16="http://schemas.microsoft.com/office/drawing/2014/main" id="{E214C2B3-9569-4F5F-8A3E-9B328A43655E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5" name="AutoShape 3093">
          <a:extLst>
            <a:ext uri="{FF2B5EF4-FFF2-40B4-BE49-F238E27FC236}">
              <a16:creationId xmlns:a16="http://schemas.microsoft.com/office/drawing/2014/main" id="{745D947A-0576-4E5A-840D-707500FBA511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6" name="AutoShape 3094">
          <a:extLst>
            <a:ext uri="{FF2B5EF4-FFF2-40B4-BE49-F238E27FC236}">
              <a16:creationId xmlns:a16="http://schemas.microsoft.com/office/drawing/2014/main" id="{3D8E4DB5-96BD-49EA-827E-0EF2D3526812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7" name="AutoShape 3095">
          <a:extLst>
            <a:ext uri="{FF2B5EF4-FFF2-40B4-BE49-F238E27FC236}">
              <a16:creationId xmlns:a16="http://schemas.microsoft.com/office/drawing/2014/main" id="{2771C569-E8E8-46BE-8927-80700A83887F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" name="AutoShape 3096">
          <a:extLst>
            <a:ext uri="{FF2B5EF4-FFF2-40B4-BE49-F238E27FC236}">
              <a16:creationId xmlns:a16="http://schemas.microsoft.com/office/drawing/2014/main" id="{DF4B3C17-6C2D-41BB-AB6F-913D7A78C9AA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" name="AutoShape 3097">
          <a:extLst>
            <a:ext uri="{FF2B5EF4-FFF2-40B4-BE49-F238E27FC236}">
              <a16:creationId xmlns:a16="http://schemas.microsoft.com/office/drawing/2014/main" id="{8F16D9E4-B991-4452-92D5-12F9C90F4F88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0" name="AutoShape 3098">
          <a:extLst>
            <a:ext uri="{FF2B5EF4-FFF2-40B4-BE49-F238E27FC236}">
              <a16:creationId xmlns:a16="http://schemas.microsoft.com/office/drawing/2014/main" id="{62054180-F0E9-4A2F-90DD-74CA13023C61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1" name="AutoShape 3099">
          <a:extLst>
            <a:ext uri="{FF2B5EF4-FFF2-40B4-BE49-F238E27FC236}">
              <a16:creationId xmlns:a16="http://schemas.microsoft.com/office/drawing/2014/main" id="{322CF8F0-67FD-4AA3-BE63-DEDFE5298BCA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2" name="AutoShape 3100">
          <a:extLst>
            <a:ext uri="{FF2B5EF4-FFF2-40B4-BE49-F238E27FC236}">
              <a16:creationId xmlns:a16="http://schemas.microsoft.com/office/drawing/2014/main" id="{CCD24E13-58E9-4433-AC8A-BF8ECBD66A73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3" name="AutoShape 3101">
          <a:extLst>
            <a:ext uri="{FF2B5EF4-FFF2-40B4-BE49-F238E27FC236}">
              <a16:creationId xmlns:a16="http://schemas.microsoft.com/office/drawing/2014/main" id="{36F168A0-6A09-4040-8201-03276F9213BF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4" name="AutoShape 3102">
          <a:extLst>
            <a:ext uri="{FF2B5EF4-FFF2-40B4-BE49-F238E27FC236}">
              <a16:creationId xmlns:a16="http://schemas.microsoft.com/office/drawing/2014/main" id="{CEC5C557-F595-4545-8498-44812FF75D4F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5" name="AutoShape 3127">
          <a:extLst>
            <a:ext uri="{FF2B5EF4-FFF2-40B4-BE49-F238E27FC236}">
              <a16:creationId xmlns:a16="http://schemas.microsoft.com/office/drawing/2014/main" id="{1F83BAB2-05D6-4BBF-9349-996F03779CF6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6" name="AutoShape 3184">
          <a:extLst>
            <a:ext uri="{FF2B5EF4-FFF2-40B4-BE49-F238E27FC236}">
              <a16:creationId xmlns:a16="http://schemas.microsoft.com/office/drawing/2014/main" id="{4521D7B7-EFE3-4BEE-B295-258D3492E9E7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7" name="AutoShape 3185">
          <a:extLst>
            <a:ext uri="{FF2B5EF4-FFF2-40B4-BE49-F238E27FC236}">
              <a16:creationId xmlns:a16="http://schemas.microsoft.com/office/drawing/2014/main" id="{5629E5D4-93FB-4F92-9787-CFA3017DF58C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8" name="AutoShape 3186">
          <a:extLst>
            <a:ext uri="{FF2B5EF4-FFF2-40B4-BE49-F238E27FC236}">
              <a16:creationId xmlns:a16="http://schemas.microsoft.com/office/drawing/2014/main" id="{644DEFE7-F9C6-4F7E-A625-2E4322703EE9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9" name="AutoShape 3187">
          <a:extLst>
            <a:ext uri="{FF2B5EF4-FFF2-40B4-BE49-F238E27FC236}">
              <a16:creationId xmlns:a16="http://schemas.microsoft.com/office/drawing/2014/main" id="{872F825A-357A-4AA6-B21D-0E8F43F61121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0" name="AutoShape 3188">
          <a:extLst>
            <a:ext uri="{FF2B5EF4-FFF2-40B4-BE49-F238E27FC236}">
              <a16:creationId xmlns:a16="http://schemas.microsoft.com/office/drawing/2014/main" id="{5A144E27-9BAB-4589-B9CA-3F0645185EB8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1" name="AutoShape 3189">
          <a:extLst>
            <a:ext uri="{FF2B5EF4-FFF2-40B4-BE49-F238E27FC236}">
              <a16:creationId xmlns:a16="http://schemas.microsoft.com/office/drawing/2014/main" id="{24353D7C-CA63-4902-B631-EF227FF319E9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2" name="AutoShape 3190">
          <a:extLst>
            <a:ext uri="{FF2B5EF4-FFF2-40B4-BE49-F238E27FC236}">
              <a16:creationId xmlns:a16="http://schemas.microsoft.com/office/drawing/2014/main" id="{587AED66-8DCD-4B58-8EA9-35B9D428A721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3" name="AutoShape 3191">
          <a:extLst>
            <a:ext uri="{FF2B5EF4-FFF2-40B4-BE49-F238E27FC236}">
              <a16:creationId xmlns:a16="http://schemas.microsoft.com/office/drawing/2014/main" id="{CCADEABD-9504-495C-9D16-CA13AAE0348C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4" name="AutoShape 3192">
          <a:extLst>
            <a:ext uri="{FF2B5EF4-FFF2-40B4-BE49-F238E27FC236}">
              <a16:creationId xmlns:a16="http://schemas.microsoft.com/office/drawing/2014/main" id="{76D15C48-3BC2-4BE7-A5E3-A906973B141F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5" name="AutoShape 3193">
          <a:extLst>
            <a:ext uri="{FF2B5EF4-FFF2-40B4-BE49-F238E27FC236}">
              <a16:creationId xmlns:a16="http://schemas.microsoft.com/office/drawing/2014/main" id="{2C487424-FD6D-491B-B2DF-95E74B692D72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6" name="AutoShape 3194">
          <a:extLst>
            <a:ext uri="{FF2B5EF4-FFF2-40B4-BE49-F238E27FC236}">
              <a16:creationId xmlns:a16="http://schemas.microsoft.com/office/drawing/2014/main" id="{C0FDA18C-8035-4163-A798-DD68F6553F16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7" name="AutoShape 3195">
          <a:extLst>
            <a:ext uri="{FF2B5EF4-FFF2-40B4-BE49-F238E27FC236}">
              <a16:creationId xmlns:a16="http://schemas.microsoft.com/office/drawing/2014/main" id="{04104171-40FF-4F1E-8A5E-148A0A4734B1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8" name="AutoShape 3196">
          <a:extLst>
            <a:ext uri="{FF2B5EF4-FFF2-40B4-BE49-F238E27FC236}">
              <a16:creationId xmlns:a16="http://schemas.microsoft.com/office/drawing/2014/main" id="{06A2EAC7-7B23-4E25-8F1A-9015D2440A49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9" name="AutoShape 3197">
          <a:extLst>
            <a:ext uri="{FF2B5EF4-FFF2-40B4-BE49-F238E27FC236}">
              <a16:creationId xmlns:a16="http://schemas.microsoft.com/office/drawing/2014/main" id="{ADEE2EA5-0EBB-4C0E-8E05-56B07B3EA4E5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30" name="AutoShape 3198">
          <a:extLst>
            <a:ext uri="{FF2B5EF4-FFF2-40B4-BE49-F238E27FC236}">
              <a16:creationId xmlns:a16="http://schemas.microsoft.com/office/drawing/2014/main" id="{41FAC4DE-F93D-4354-91A3-9BD9283355C9}"/>
            </a:ext>
          </a:extLst>
        </xdr:cNvPr>
        <xdr:cNvSpPr>
          <a:spLocks/>
        </xdr:cNvSpPr>
      </xdr:nvSpPr>
      <xdr:spPr bwMode="auto">
        <a:xfrm>
          <a:off x="12580620" y="14935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9</xdr:row>
      <xdr:rowOff>76200</xdr:rowOff>
    </xdr:from>
    <xdr:to>
      <xdr:col>21</xdr:col>
      <xdr:colOff>57150</xdr:colOff>
      <xdr:row>11</xdr:row>
      <xdr:rowOff>241300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4EC819D3-6201-426A-A8C0-5A974CA0441F}"/>
            </a:ext>
          </a:extLst>
        </xdr:cNvPr>
        <xdr:cNvSpPr/>
      </xdr:nvSpPr>
      <xdr:spPr bwMode="auto">
        <a:xfrm>
          <a:off x="5168265" y="2400300"/>
          <a:ext cx="1015365" cy="668020"/>
        </a:xfrm>
        <a:prstGeom prst="brace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9</xdr:row>
      <xdr:rowOff>76200</xdr:rowOff>
    </xdr:from>
    <xdr:to>
      <xdr:col>28</xdr:col>
      <xdr:colOff>101600</xdr:colOff>
      <xdr:row>11</xdr:row>
      <xdr:rowOff>241300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59826AEE-C114-4823-9269-3CD31E256DE9}"/>
            </a:ext>
          </a:extLst>
        </xdr:cNvPr>
        <xdr:cNvSpPr/>
      </xdr:nvSpPr>
      <xdr:spPr bwMode="auto">
        <a:xfrm>
          <a:off x="6964680" y="2400300"/>
          <a:ext cx="106934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14</xdr:row>
      <xdr:rowOff>76200</xdr:rowOff>
    </xdr:from>
    <xdr:to>
      <xdr:col>28</xdr:col>
      <xdr:colOff>76200</xdr:colOff>
      <xdr:row>16</xdr:row>
      <xdr:rowOff>241300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2722A289-77E5-4BAC-9714-65C9FCA4D4EA}"/>
            </a:ext>
          </a:extLst>
        </xdr:cNvPr>
        <xdr:cNvSpPr/>
      </xdr:nvSpPr>
      <xdr:spPr bwMode="auto">
        <a:xfrm>
          <a:off x="6964680" y="3657600"/>
          <a:ext cx="104394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82550</xdr:colOff>
      <xdr:row>14</xdr:row>
      <xdr:rowOff>76200</xdr:rowOff>
    </xdr:from>
    <xdr:to>
      <xdr:col>14</xdr:col>
      <xdr:colOff>57150</xdr:colOff>
      <xdr:row>16</xdr:row>
      <xdr:rowOff>241300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6DC59615-D243-43F2-9BED-BA75AA509ED6}"/>
            </a:ext>
          </a:extLst>
        </xdr:cNvPr>
        <xdr:cNvSpPr/>
      </xdr:nvSpPr>
      <xdr:spPr bwMode="auto">
        <a:xfrm>
          <a:off x="3359150" y="3657600"/>
          <a:ext cx="101854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73025</xdr:colOff>
      <xdr:row>19</xdr:row>
      <xdr:rowOff>76200</xdr:rowOff>
    </xdr:from>
    <xdr:to>
      <xdr:col>14</xdr:col>
      <xdr:colOff>66675</xdr:colOff>
      <xdr:row>21</xdr:row>
      <xdr:rowOff>241300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AAC36A39-CE9C-4D5F-A63F-AF57A881C49D}"/>
            </a:ext>
          </a:extLst>
        </xdr:cNvPr>
        <xdr:cNvSpPr/>
      </xdr:nvSpPr>
      <xdr:spPr bwMode="auto">
        <a:xfrm>
          <a:off x="3349625" y="4914900"/>
          <a:ext cx="103759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92075</xdr:colOff>
      <xdr:row>19</xdr:row>
      <xdr:rowOff>76200</xdr:rowOff>
    </xdr:from>
    <xdr:to>
      <xdr:col>21</xdr:col>
      <xdr:colOff>66675</xdr:colOff>
      <xdr:row>21</xdr:row>
      <xdr:rowOff>241300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B7CC951D-4470-441D-B781-49762BE55ED6}"/>
            </a:ext>
          </a:extLst>
        </xdr:cNvPr>
        <xdr:cNvSpPr/>
      </xdr:nvSpPr>
      <xdr:spPr bwMode="auto">
        <a:xfrm>
          <a:off x="5174615" y="4914900"/>
          <a:ext cx="101854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95251</xdr:colOff>
      <xdr:row>24</xdr:row>
      <xdr:rowOff>63500</xdr:rowOff>
    </xdr:from>
    <xdr:to>
      <xdr:col>28</xdr:col>
      <xdr:colOff>66676</xdr:colOff>
      <xdr:row>26</xdr:row>
      <xdr:rowOff>228600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C4253ABB-3119-4E15-8DB9-51D2E4EE37A8}"/>
            </a:ext>
          </a:extLst>
        </xdr:cNvPr>
        <xdr:cNvSpPr/>
      </xdr:nvSpPr>
      <xdr:spPr bwMode="auto">
        <a:xfrm>
          <a:off x="6983731" y="6159500"/>
          <a:ext cx="1015365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24</xdr:row>
      <xdr:rowOff>76200</xdr:rowOff>
    </xdr:from>
    <xdr:to>
      <xdr:col>21</xdr:col>
      <xdr:colOff>76200</xdr:colOff>
      <xdr:row>26</xdr:row>
      <xdr:rowOff>241300</xdr:rowOff>
    </xdr:to>
    <xdr:sp macro="" textlink="">
      <xdr:nvSpPr>
        <xdr:cNvPr id="38" name="中かっこ 37">
          <a:extLst>
            <a:ext uri="{FF2B5EF4-FFF2-40B4-BE49-F238E27FC236}">
              <a16:creationId xmlns:a16="http://schemas.microsoft.com/office/drawing/2014/main" id="{F38D87F4-37D6-4083-9CE1-9691D8B41D20}"/>
            </a:ext>
          </a:extLst>
        </xdr:cNvPr>
        <xdr:cNvSpPr/>
      </xdr:nvSpPr>
      <xdr:spPr bwMode="auto">
        <a:xfrm>
          <a:off x="5177790" y="6172200"/>
          <a:ext cx="1024890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76200</xdr:colOff>
      <xdr:row>9</xdr:row>
      <xdr:rowOff>76200</xdr:rowOff>
    </xdr:from>
    <xdr:to>
      <xdr:col>35</xdr:col>
      <xdr:colOff>101600</xdr:colOff>
      <xdr:row>11</xdr:row>
      <xdr:rowOff>241300</xdr:rowOff>
    </xdr:to>
    <xdr:sp macro="" textlink="">
      <xdr:nvSpPr>
        <xdr:cNvPr id="39" name="中かっこ 38">
          <a:extLst>
            <a:ext uri="{FF2B5EF4-FFF2-40B4-BE49-F238E27FC236}">
              <a16:creationId xmlns:a16="http://schemas.microsoft.com/office/drawing/2014/main" id="{F76A9D0D-3BBF-4520-8661-B903D53167DB}"/>
            </a:ext>
          </a:extLst>
        </xdr:cNvPr>
        <xdr:cNvSpPr/>
      </xdr:nvSpPr>
      <xdr:spPr bwMode="auto">
        <a:xfrm>
          <a:off x="8770620" y="2400300"/>
          <a:ext cx="106934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85725</xdr:colOff>
      <xdr:row>14</xdr:row>
      <xdr:rowOff>76200</xdr:rowOff>
    </xdr:from>
    <xdr:to>
      <xdr:col>35</xdr:col>
      <xdr:colOff>66675</xdr:colOff>
      <xdr:row>16</xdr:row>
      <xdr:rowOff>241300</xdr:rowOff>
    </xdr:to>
    <xdr:sp macro="" textlink="">
      <xdr:nvSpPr>
        <xdr:cNvPr id="40" name="中かっこ 39">
          <a:extLst>
            <a:ext uri="{FF2B5EF4-FFF2-40B4-BE49-F238E27FC236}">
              <a16:creationId xmlns:a16="http://schemas.microsoft.com/office/drawing/2014/main" id="{D4B2463D-1EDD-4245-ACB8-E4A13F2A529E}"/>
            </a:ext>
          </a:extLst>
        </xdr:cNvPr>
        <xdr:cNvSpPr/>
      </xdr:nvSpPr>
      <xdr:spPr bwMode="auto">
        <a:xfrm>
          <a:off x="8780145" y="3657600"/>
          <a:ext cx="102489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73026</xdr:colOff>
      <xdr:row>24</xdr:row>
      <xdr:rowOff>76200</xdr:rowOff>
    </xdr:from>
    <xdr:to>
      <xdr:col>14</xdr:col>
      <xdr:colOff>76201</xdr:colOff>
      <xdr:row>26</xdr:row>
      <xdr:rowOff>241300</xdr:rowOff>
    </xdr:to>
    <xdr:sp macro="" textlink="">
      <xdr:nvSpPr>
        <xdr:cNvPr id="41" name="中かっこ 40">
          <a:extLst>
            <a:ext uri="{FF2B5EF4-FFF2-40B4-BE49-F238E27FC236}">
              <a16:creationId xmlns:a16="http://schemas.microsoft.com/office/drawing/2014/main" id="{EC1DB3C7-751A-4725-A7BE-91D9738E6F14}"/>
            </a:ext>
          </a:extLst>
        </xdr:cNvPr>
        <xdr:cNvSpPr/>
      </xdr:nvSpPr>
      <xdr:spPr bwMode="auto">
        <a:xfrm>
          <a:off x="3349626" y="6172200"/>
          <a:ext cx="1047115" cy="71374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88900</xdr:colOff>
      <xdr:row>19</xdr:row>
      <xdr:rowOff>76200</xdr:rowOff>
    </xdr:from>
    <xdr:to>
      <xdr:col>35</xdr:col>
      <xdr:colOff>57150</xdr:colOff>
      <xdr:row>21</xdr:row>
      <xdr:rowOff>241300</xdr:rowOff>
    </xdr:to>
    <xdr:sp macro="" textlink="">
      <xdr:nvSpPr>
        <xdr:cNvPr id="42" name="中かっこ 41">
          <a:extLst>
            <a:ext uri="{FF2B5EF4-FFF2-40B4-BE49-F238E27FC236}">
              <a16:creationId xmlns:a16="http://schemas.microsoft.com/office/drawing/2014/main" id="{9211F890-79B9-4C52-95CC-8AC45324D7C9}"/>
            </a:ext>
          </a:extLst>
        </xdr:cNvPr>
        <xdr:cNvSpPr/>
      </xdr:nvSpPr>
      <xdr:spPr bwMode="auto">
        <a:xfrm>
          <a:off x="8783320" y="4914900"/>
          <a:ext cx="1012190" cy="66802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" name="AutoShape 30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3" name="AutoShape 309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4" name="AutoShape 309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5" name="AutoShape 309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6" name="AutoShape 309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7" name="AutoShape 309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" name="AutoShape 309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" name="AutoShape 309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0" name="AutoShape 309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1" name="AutoShape 309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2" name="AutoShape 310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3" name="AutoShape 310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4" name="AutoShape 310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5" name="AutoShape 312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6" name="AutoShape 318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7" name="AutoShape 318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8" name="AutoShape 318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19" name="AutoShape 318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0" name="AutoShape 318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1" name="AutoShape 318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2" name="AutoShape 319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3" name="AutoShape 319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4" name="AutoShape 319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5" name="AutoShape 319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6" name="AutoShape 319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7" name="AutoShape 319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8" name="AutoShape 3196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29" name="AutoShape 319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30" name="AutoShape 3198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/>
        </xdr:cNvSpPr>
      </xdr:nvSpPr>
      <xdr:spPr bwMode="auto">
        <a:xfrm>
          <a:off x="14081125" y="14605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9</xdr:row>
      <xdr:rowOff>76200</xdr:rowOff>
    </xdr:from>
    <xdr:to>
      <xdr:col>21</xdr:col>
      <xdr:colOff>57150</xdr:colOff>
      <xdr:row>11</xdr:row>
      <xdr:rowOff>241300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 bwMode="auto">
        <a:xfrm>
          <a:off x="5737225" y="2362200"/>
          <a:ext cx="1146175" cy="673100"/>
        </a:xfrm>
        <a:prstGeom prst="brace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9</xdr:row>
      <xdr:rowOff>76200</xdr:rowOff>
    </xdr:from>
    <xdr:to>
      <xdr:col>28</xdr:col>
      <xdr:colOff>101600</xdr:colOff>
      <xdr:row>11</xdr:row>
      <xdr:rowOff>241300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 bwMode="auto">
        <a:xfrm>
          <a:off x="7759700" y="2362200"/>
          <a:ext cx="120015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14</xdr:row>
      <xdr:rowOff>76200</xdr:rowOff>
    </xdr:from>
    <xdr:to>
      <xdr:col>28</xdr:col>
      <xdr:colOff>76200</xdr:colOff>
      <xdr:row>16</xdr:row>
      <xdr:rowOff>241300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 bwMode="auto">
        <a:xfrm>
          <a:off x="7759700" y="3632200"/>
          <a:ext cx="117475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82550</xdr:colOff>
      <xdr:row>14</xdr:row>
      <xdr:rowOff>76200</xdr:rowOff>
    </xdr:from>
    <xdr:to>
      <xdr:col>14</xdr:col>
      <xdr:colOff>57150</xdr:colOff>
      <xdr:row>16</xdr:row>
      <xdr:rowOff>241300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 bwMode="auto">
        <a:xfrm>
          <a:off x="3702050" y="3632200"/>
          <a:ext cx="114935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73025</xdr:colOff>
      <xdr:row>19</xdr:row>
      <xdr:rowOff>76200</xdr:rowOff>
    </xdr:from>
    <xdr:to>
      <xdr:col>14</xdr:col>
      <xdr:colOff>66675</xdr:colOff>
      <xdr:row>21</xdr:row>
      <xdr:rowOff>241300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 bwMode="auto">
        <a:xfrm>
          <a:off x="3692525" y="4902200"/>
          <a:ext cx="116840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92075</xdr:colOff>
      <xdr:row>19</xdr:row>
      <xdr:rowOff>76200</xdr:rowOff>
    </xdr:from>
    <xdr:to>
      <xdr:col>21</xdr:col>
      <xdr:colOff>66675</xdr:colOff>
      <xdr:row>21</xdr:row>
      <xdr:rowOff>241300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 bwMode="auto">
        <a:xfrm>
          <a:off x="5743575" y="4902200"/>
          <a:ext cx="114935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95251</xdr:colOff>
      <xdr:row>24</xdr:row>
      <xdr:rowOff>63500</xdr:rowOff>
    </xdr:from>
    <xdr:to>
      <xdr:col>28</xdr:col>
      <xdr:colOff>66676</xdr:colOff>
      <xdr:row>26</xdr:row>
      <xdr:rowOff>228600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 bwMode="auto">
        <a:xfrm>
          <a:off x="7778751" y="6159500"/>
          <a:ext cx="1146175" cy="7048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24</xdr:row>
      <xdr:rowOff>76200</xdr:rowOff>
    </xdr:from>
    <xdr:to>
      <xdr:col>21</xdr:col>
      <xdr:colOff>76200</xdr:colOff>
      <xdr:row>26</xdr:row>
      <xdr:rowOff>241300</xdr:rowOff>
    </xdr:to>
    <xdr:sp macro="" textlink="">
      <xdr:nvSpPr>
        <xdr:cNvPr id="38" name="中かっこ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 bwMode="auto">
        <a:xfrm>
          <a:off x="5746750" y="6172200"/>
          <a:ext cx="1155700" cy="7048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76200</xdr:colOff>
      <xdr:row>9</xdr:row>
      <xdr:rowOff>76200</xdr:rowOff>
    </xdr:from>
    <xdr:to>
      <xdr:col>35</xdr:col>
      <xdr:colOff>101600</xdr:colOff>
      <xdr:row>11</xdr:row>
      <xdr:rowOff>241300</xdr:rowOff>
    </xdr:to>
    <xdr:sp macro="" textlink="">
      <xdr:nvSpPr>
        <xdr:cNvPr id="47" name="中かっこ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 bwMode="auto">
        <a:xfrm>
          <a:off x="9791700" y="2362200"/>
          <a:ext cx="120015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85725</xdr:colOff>
      <xdr:row>14</xdr:row>
      <xdr:rowOff>76200</xdr:rowOff>
    </xdr:from>
    <xdr:to>
      <xdr:col>35</xdr:col>
      <xdr:colOff>66675</xdr:colOff>
      <xdr:row>16</xdr:row>
      <xdr:rowOff>241300</xdr:rowOff>
    </xdr:to>
    <xdr:sp macro="" textlink="">
      <xdr:nvSpPr>
        <xdr:cNvPr id="48" name="中かっこ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 bwMode="auto">
        <a:xfrm>
          <a:off x="9801225" y="3632200"/>
          <a:ext cx="115570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73026</xdr:colOff>
      <xdr:row>24</xdr:row>
      <xdr:rowOff>76200</xdr:rowOff>
    </xdr:from>
    <xdr:to>
      <xdr:col>14</xdr:col>
      <xdr:colOff>76201</xdr:colOff>
      <xdr:row>26</xdr:row>
      <xdr:rowOff>241300</xdr:rowOff>
    </xdr:to>
    <xdr:sp macro="" textlink="">
      <xdr:nvSpPr>
        <xdr:cNvPr id="55" name="中かっこ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 bwMode="auto">
        <a:xfrm>
          <a:off x="3692526" y="6172200"/>
          <a:ext cx="1177925" cy="70485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88900</xdr:colOff>
      <xdr:row>19</xdr:row>
      <xdr:rowOff>76200</xdr:rowOff>
    </xdr:from>
    <xdr:to>
      <xdr:col>35</xdr:col>
      <xdr:colOff>57150</xdr:colOff>
      <xdr:row>21</xdr:row>
      <xdr:rowOff>241300</xdr:rowOff>
    </xdr:to>
    <xdr:sp macro="" textlink="">
      <xdr:nvSpPr>
        <xdr:cNvPr id="59" name="中かっこ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 bwMode="auto">
        <a:xfrm>
          <a:off x="9804400" y="4902200"/>
          <a:ext cx="1143000" cy="673100"/>
        </a:xfrm>
        <a:prstGeom prst="bracePair">
          <a:avLst>
            <a:gd name="adj" fmla="val 10028"/>
          </a:avLst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61903</xdr:colOff>
      <xdr:row>17</xdr:row>
      <xdr:rowOff>71434</xdr:rowOff>
    </xdr:from>
    <xdr:to>
      <xdr:col>16</xdr:col>
      <xdr:colOff>2953</xdr:colOff>
      <xdr:row>22</xdr:row>
      <xdr:rowOff>39371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4D464A1F-C5F3-429D-8B4D-62AC331DCD9B}"/>
            </a:ext>
          </a:extLst>
        </xdr:cNvPr>
        <xdr:cNvSpPr/>
      </xdr:nvSpPr>
      <xdr:spPr>
        <a:xfrm>
          <a:off x="1846253" y="2262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11</xdr:row>
      <xdr:rowOff>71434</xdr:rowOff>
    </xdr:from>
    <xdr:to>
      <xdr:col>35</xdr:col>
      <xdr:colOff>2953</xdr:colOff>
      <xdr:row>16</xdr:row>
      <xdr:rowOff>39371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4146AF21-1F1F-4192-AC25-74C3D3F11617}"/>
            </a:ext>
          </a:extLst>
        </xdr:cNvPr>
        <xdr:cNvSpPr/>
      </xdr:nvSpPr>
      <xdr:spPr>
        <a:xfrm>
          <a:off x="3052753" y="1703384"/>
          <a:ext cx="703050" cy="4314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11</xdr:row>
      <xdr:rowOff>71434</xdr:rowOff>
    </xdr:from>
    <xdr:to>
      <xdr:col>54</xdr:col>
      <xdr:colOff>2953</xdr:colOff>
      <xdr:row>16</xdr:row>
      <xdr:rowOff>39371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37822F61-953B-4C55-9B33-05DC20491E06}"/>
            </a:ext>
          </a:extLst>
        </xdr:cNvPr>
        <xdr:cNvSpPr/>
      </xdr:nvSpPr>
      <xdr:spPr>
        <a:xfrm>
          <a:off x="4259253" y="1703384"/>
          <a:ext cx="703050" cy="4314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17</xdr:row>
      <xdr:rowOff>71434</xdr:rowOff>
    </xdr:from>
    <xdr:to>
      <xdr:col>54</xdr:col>
      <xdr:colOff>2953</xdr:colOff>
      <xdr:row>22</xdr:row>
      <xdr:rowOff>39371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682FE8D4-C73A-4829-A1CD-2FE15EB2C40E}"/>
            </a:ext>
          </a:extLst>
        </xdr:cNvPr>
        <xdr:cNvSpPr/>
      </xdr:nvSpPr>
      <xdr:spPr>
        <a:xfrm>
          <a:off x="4259253" y="2262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23</xdr:row>
      <xdr:rowOff>71434</xdr:rowOff>
    </xdr:from>
    <xdr:to>
      <xdr:col>35</xdr:col>
      <xdr:colOff>2953</xdr:colOff>
      <xdr:row>28</xdr:row>
      <xdr:rowOff>39371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EF22C073-726A-49E6-8C45-B5BD0A8E47CE}"/>
            </a:ext>
          </a:extLst>
        </xdr:cNvPr>
        <xdr:cNvSpPr/>
      </xdr:nvSpPr>
      <xdr:spPr>
        <a:xfrm>
          <a:off x="3052753" y="28336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23</xdr:row>
      <xdr:rowOff>71434</xdr:rowOff>
    </xdr:from>
    <xdr:to>
      <xdr:col>16</xdr:col>
      <xdr:colOff>2953</xdr:colOff>
      <xdr:row>28</xdr:row>
      <xdr:rowOff>39371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DD1DECD3-0261-4101-AE34-82DC939D3D83}"/>
            </a:ext>
          </a:extLst>
        </xdr:cNvPr>
        <xdr:cNvSpPr/>
      </xdr:nvSpPr>
      <xdr:spPr>
        <a:xfrm>
          <a:off x="1846253" y="28336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43</xdr:row>
      <xdr:rowOff>71434</xdr:rowOff>
    </xdr:from>
    <xdr:to>
      <xdr:col>16</xdr:col>
      <xdr:colOff>2953</xdr:colOff>
      <xdr:row>48</xdr:row>
      <xdr:rowOff>39371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B08D3379-825F-47C1-8962-AABC9426E096}"/>
            </a:ext>
          </a:extLst>
        </xdr:cNvPr>
        <xdr:cNvSpPr/>
      </xdr:nvSpPr>
      <xdr:spPr>
        <a:xfrm>
          <a:off x="1846253" y="48656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37</xdr:row>
      <xdr:rowOff>71434</xdr:rowOff>
    </xdr:from>
    <xdr:to>
      <xdr:col>35</xdr:col>
      <xdr:colOff>2953</xdr:colOff>
      <xdr:row>42</xdr:row>
      <xdr:rowOff>39371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BC479635-19CB-473F-A186-C63CB7985C51}"/>
            </a:ext>
          </a:extLst>
        </xdr:cNvPr>
        <xdr:cNvSpPr/>
      </xdr:nvSpPr>
      <xdr:spPr>
        <a:xfrm>
          <a:off x="3052753" y="4294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37</xdr:row>
      <xdr:rowOff>71434</xdr:rowOff>
    </xdr:from>
    <xdr:to>
      <xdr:col>54</xdr:col>
      <xdr:colOff>2953</xdr:colOff>
      <xdr:row>42</xdr:row>
      <xdr:rowOff>39371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7C07C5DD-1A3A-41E9-A2CA-DC330B430D75}"/>
            </a:ext>
          </a:extLst>
        </xdr:cNvPr>
        <xdr:cNvSpPr/>
      </xdr:nvSpPr>
      <xdr:spPr>
        <a:xfrm>
          <a:off x="4259253" y="4294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43</xdr:row>
      <xdr:rowOff>71434</xdr:rowOff>
    </xdr:from>
    <xdr:to>
      <xdr:col>54</xdr:col>
      <xdr:colOff>2953</xdr:colOff>
      <xdr:row>48</xdr:row>
      <xdr:rowOff>39371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7715FCF5-2871-4B26-9301-0A4683F67908}"/>
            </a:ext>
          </a:extLst>
        </xdr:cNvPr>
        <xdr:cNvSpPr/>
      </xdr:nvSpPr>
      <xdr:spPr>
        <a:xfrm>
          <a:off x="4259253" y="48656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49</xdr:row>
      <xdr:rowOff>71434</xdr:rowOff>
    </xdr:from>
    <xdr:to>
      <xdr:col>35</xdr:col>
      <xdr:colOff>2953</xdr:colOff>
      <xdr:row>54</xdr:row>
      <xdr:rowOff>39371</xdr:rowOff>
    </xdr:to>
    <xdr:sp macro="" textlink="">
      <xdr:nvSpPr>
        <xdr:cNvPr id="12" name="中かっこ 11">
          <a:extLst>
            <a:ext uri="{FF2B5EF4-FFF2-40B4-BE49-F238E27FC236}">
              <a16:creationId xmlns:a16="http://schemas.microsoft.com/office/drawing/2014/main" id="{21D03F8D-ED8D-45BE-AACF-82A9D0A4B269}"/>
            </a:ext>
          </a:extLst>
        </xdr:cNvPr>
        <xdr:cNvSpPr/>
      </xdr:nvSpPr>
      <xdr:spPr>
        <a:xfrm>
          <a:off x="3052753" y="5437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49</xdr:row>
      <xdr:rowOff>71434</xdr:rowOff>
    </xdr:from>
    <xdr:to>
      <xdr:col>16</xdr:col>
      <xdr:colOff>2953</xdr:colOff>
      <xdr:row>54</xdr:row>
      <xdr:rowOff>39371</xdr:rowOff>
    </xdr:to>
    <xdr:sp macro="" textlink="">
      <xdr:nvSpPr>
        <xdr:cNvPr id="13" name="中かっこ 12">
          <a:extLst>
            <a:ext uri="{FF2B5EF4-FFF2-40B4-BE49-F238E27FC236}">
              <a16:creationId xmlns:a16="http://schemas.microsoft.com/office/drawing/2014/main" id="{97A92A39-A9C9-4982-BABA-5EA0739EDAD7}"/>
            </a:ext>
          </a:extLst>
        </xdr:cNvPr>
        <xdr:cNvSpPr/>
      </xdr:nvSpPr>
      <xdr:spPr>
        <a:xfrm>
          <a:off x="1846253" y="543718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95</xdr:row>
      <xdr:rowOff>71439</xdr:rowOff>
    </xdr:from>
    <xdr:to>
      <xdr:col>32</xdr:col>
      <xdr:colOff>2958</xdr:colOff>
      <xdr:row>100</xdr:row>
      <xdr:rowOff>39377</xdr:rowOff>
    </xdr:to>
    <xdr:sp macro="" textlink="">
      <xdr:nvSpPr>
        <xdr:cNvPr id="14" name="中かっこ 13">
          <a:extLst>
            <a:ext uri="{FF2B5EF4-FFF2-40B4-BE49-F238E27FC236}">
              <a16:creationId xmlns:a16="http://schemas.microsoft.com/office/drawing/2014/main" id="{7F6E8D78-986A-4559-9416-00D23C7FA26B}"/>
            </a:ext>
          </a:extLst>
        </xdr:cNvPr>
        <xdr:cNvSpPr/>
      </xdr:nvSpPr>
      <xdr:spPr bwMode="auto">
        <a:xfrm>
          <a:off x="2862258" y="101044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95</xdr:row>
      <xdr:rowOff>71439</xdr:rowOff>
    </xdr:from>
    <xdr:to>
      <xdr:col>49</xdr:col>
      <xdr:colOff>2958</xdr:colOff>
      <xdr:row>100</xdr:row>
      <xdr:rowOff>39377</xdr:rowOff>
    </xdr:to>
    <xdr:sp macro="" textlink="">
      <xdr:nvSpPr>
        <xdr:cNvPr id="15" name="中かっこ 14">
          <a:extLst>
            <a:ext uri="{FF2B5EF4-FFF2-40B4-BE49-F238E27FC236}">
              <a16:creationId xmlns:a16="http://schemas.microsoft.com/office/drawing/2014/main" id="{A1DFAC2A-2304-4E60-A607-74D928D12D9C}"/>
            </a:ext>
          </a:extLst>
        </xdr:cNvPr>
        <xdr:cNvSpPr/>
      </xdr:nvSpPr>
      <xdr:spPr bwMode="auto">
        <a:xfrm>
          <a:off x="3941758" y="101044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101</xdr:row>
      <xdr:rowOff>71439</xdr:rowOff>
    </xdr:from>
    <xdr:to>
      <xdr:col>15</xdr:col>
      <xdr:colOff>2958</xdr:colOff>
      <xdr:row>106</xdr:row>
      <xdr:rowOff>39377</xdr:rowOff>
    </xdr:to>
    <xdr:sp macro="" textlink="">
      <xdr:nvSpPr>
        <xdr:cNvPr id="16" name="中かっこ 15">
          <a:extLst>
            <a:ext uri="{FF2B5EF4-FFF2-40B4-BE49-F238E27FC236}">
              <a16:creationId xmlns:a16="http://schemas.microsoft.com/office/drawing/2014/main" id="{91D6A014-036C-4B22-A825-C6CCB02F1612}"/>
            </a:ext>
          </a:extLst>
        </xdr:cNvPr>
        <xdr:cNvSpPr/>
      </xdr:nvSpPr>
      <xdr:spPr bwMode="auto">
        <a:xfrm>
          <a:off x="1785298" y="10675939"/>
          <a:ext cx="70051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101</xdr:row>
      <xdr:rowOff>71439</xdr:rowOff>
    </xdr:from>
    <xdr:to>
      <xdr:col>49</xdr:col>
      <xdr:colOff>2958</xdr:colOff>
      <xdr:row>106</xdr:row>
      <xdr:rowOff>39377</xdr:rowOff>
    </xdr:to>
    <xdr:sp macro="" textlink="">
      <xdr:nvSpPr>
        <xdr:cNvPr id="17" name="中かっこ 16">
          <a:extLst>
            <a:ext uri="{FF2B5EF4-FFF2-40B4-BE49-F238E27FC236}">
              <a16:creationId xmlns:a16="http://schemas.microsoft.com/office/drawing/2014/main" id="{5327B051-DEAC-40F3-B971-06128EB2D1B8}"/>
            </a:ext>
          </a:extLst>
        </xdr:cNvPr>
        <xdr:cNvSpPr/>
      </xdr:nvSpPr>
      <xdr:spPr bwMode="auto">
        <a:xfrm>
          <a:off x="3941758" y="106759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107</xdr:row>
      <xdr:rowOff>71439</xdr:rowOff>
    </xdr:from>
    <xdr:to>
      <xdr:col>15</xdr:col>
      <xdr:colOff>2958</xdr:colOff>
      <xdr:row>112</xdr:row>
      <xdr:rowOff>39377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5D94ED5C-C3F1-497A-81D3-661897591999}"/>
            </a:ext>
          </a:extLst>
        </xdr:cNvPr>
        <xdr:cNvSpPr/>
      </xdr:nvSpPr>
      <xdr:spPr bwMode="auto">
        <a:xfrm>
          <a:off x="1782758" y="112474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107</xdr:row>
      <xdr:rowOff>71439</xdr:rowOff>
    </xdr:from>
    <xdr:to>
      <xdr:col>32</xdr:col>
      <xdr:colOff>2958</xdr:colOff>
      <xdr:row>112</xdr:row>
      <xdr:rowOff>39377</xdr:rowOff>
    </xdr:to>
    <xdr:sp macro="" textlink="">
      <xdr:nvSpPr>
        <xdr:cNvPr id="19" name="中かっこ 18">
          <a:extLst>
            <a:ext uri="{FF2B5EF4-FFF2-40B4-BE49-F238E27FC236}">
              <a16:creationId xmlns:a16="http://schemas.microsoft.com/office/drawing/2014/main" id="{1D4CE308-8C58-4E8F-B90B-CC36AF6E9DC5}"/>
            </a:ext>
          </a:extLst>
        </xdr:cNvPr>
        <xdr:cNvSpPr/>
      </xdr:nvSpPr>
      <xdr:spPr bwMode="auto">
        <a:xfrm>
          <a:off x="2867142" y="11247439"/>
          <a:ext cx="698166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113</xdr:row>
      <xdr:rowOff>66676</xdr:rowOff>
    </xdr:from>
    <xdr:to>
      <xdr:col>15</xdr:col>
      <xdr:colOff>2958</xdr:colOff>
      <xdr:row>118</xdr:row>
      <xdr:rowOff>34614</xdr:rowOff>
    </xdr:to>
    <xdr:sp macro="" textlink="">
      <xdr:nvSpPr>
        <xdr:cNvPr id="20" name="中かっこ 19">
          <a:extLst>
            <a:ext uri="{FF2B5EF4-FFF2-40B4-BE49-F238E27FC236}">
              <a16:creationId xmlns:a16="http://schemas.microsoft.com/office/drawing/2014/main" id="{98D3B958-87AB-442B-875C-70B9D9705A2D}"/>
            </a:ext>
          </a:extLst>
        </xdr:cNvPr>
        <xdr:cNvSpPr/>
      </xdr:nvSpPr>
      <xdr:spPr bwMode="auto">
        <a:xfrm>
          <a:off x="1782758" y="11814176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113</xdr:row>
      <xdr:rowOff>61914</xdr:rowOff>
    </xdr:from>
    <xdr:to>
      <xdr:col>31</xdr:col>
      <xdr:colOff>60105</xdr:colOff>
      <xdr:row>118</xdr:row>
      <xdr:rowOff>29852</xdr:rowOff>
    </xdr:to>
    <xdr:sp macro="" textlink="">
      <xdr:nvSpPr>
        <xdr:cNvPr id="21" name="中かっこ 20">
          <a:extLst>
            <a:ext uri="{FF2B5EF4-FFF2-40B4-BE49-F238E27FC236}">
              <a16:creationId xmlns:a16="http://schemas.microsoft.com/office/drawing/2014/main" id="{A3527B23-45E8-4471-8E3B-3FAC0553EB18}"/>
            </a:ext>
          </a:extLst>
        </xdr:cNvPr>
        <xdr:cNvSpPr/>
      </xdr:nvSpPr>
      <xdr:spPr bwMode="auto">
        <a:xfrm>
          <a:off x="2857493" y="11809414"/>
          <a:ext cx="701462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113</xdr:row>
      <xdr:rowOff>66676</xdr:rowOff>
    </xdr:from>
    <xdr:to>
      <xdr:col>48</xdr:col>
      <xdr:colOff>60108</xdr:colOff>
      <xdr:row>118</xdr:row>
      <xdr:rowOff>34614</xdr:rowOff>
    </xdr:to>
    <xdr:sp macro="" textlink="">
      <xdr:nvSpPr>
        <xdr:cNvPr id="22" name="中かっこ 21">
          <a:extLst>
            <a:ext uri="{FF2B5EF4-FFF2-40B4-BE49-F238E27FC236}">
              <a16:creationId xmlns:a16="http://schemas.microsoft.com/office/drawing/2014/main" id="{9A9ACF49-B619-476F-9C9A-ADC5762B7E7E}"/>
            </a:ext>
          </a:extLst>
        </xdr:cNvPr>
        <xdr:cNvSpPr/>
      </xdr:nvSpPr>
      <xdr:spPr bwMode="auto">
        <a:xfrm>
          <a:off x="3936995" y="11814176"/>
          <a:ext cx="701463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107</xdr:row>
      <xdr:rowOff>71439</xdr:rowOff>
    </xdr:from>
    <xdr:to>
      <xdr:col>66</xdr:col>
      <xdr:colOff>2958</xdr:colOff>
      <xdr:row>112</xdr:row>
      <xdr:rowOff>39377</xdr:rowOff>
    </xdr:to>
    <xdr:sp macro="" textlink="">
      <xdr:nvSpPr>
        <xdr:cNvPr id="23" name="中かっこ 22">
          <a:extLst>
            <a:ext uri="{FF2B5EF4-FFF2-40B4-BE49-F238E27FC236}">
              <a16:creationId xmlns:a16="http://schemas.microsoft.com/office/drawing/2014/main" id="{BEC5E53E-F353-415E-A3EC-517C3E6A5945}"/>
            </a:ext>
          </a:extLst>
        </xdr:cNvPr>
        <xdr:cNvSpPr/>
      </xdr:nvSpPr>
      <xdr:spPr bwMode="auto">
        <a:xfrm>
          <a:off x="5021258" y="112474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101</xdr:row>
      <xdr:rowOff>71439</xdr:rowOff>
    </xdr:from>
    <xdr:to>
      <xdr:col>66</xdr:col>
      <xdr:colOff>2958</xdr:colOff>
      <xdr:row>106</xdr:row>
      <xdr:rowOff>39377</xdr:rowOff>
    </xdr:to>
    <xdr:sp macro="" textlink="">
      <xdr:nvSpPr>
        <xdr:cNvPr id="24" name="中かっこ 23">
          <a:extLst>
            <a:ext uri="{FF2B5EF4-FFF2-40B4-BE49-F238E27FC236}">
              <a16:creationId xmlns:a16="http://schemas.microsoft.com/office/drawing/2014/main" id="{3EEF75FC-24D6-4826-8177-4349E51EFAB9}"/>
            </a:ext>
          </a:extLst>
        </xdr:cNvPr>
        <xdr:cNvSpPr/>
      </xdr:nvSpPr>
      <xdr:spPr bwMode="auto">
        <a:xfrm>
          <a:off x="5021258" y="106759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95</xdr:row>
      <xdr:rowOff>71439</xdr:rowOff>
    </xdr:from>
    <xdr:to>
      <xdr:col>66</xdr:col>
      <xdr:colOff>2958</xdr:colOff>
      <xdr:row>100</xdr:row>
      <xdr:rowOff>39377</xdr:rowOff>
    </xdr:to>
    <xdr:sp macro="" textlink="">
      <xdr:nvSpPr>
        <xdr:cNvPr id="25" name="中かっこ 24">
          <a:extLst>
            <a:ext uri="{FF2B5EF4-FFF2-40B4-BE49-F238E27FC236}">
              <a16:creationId xmlns:a16="http://schemas.microsoft.com/office/drawing/2014/main" id="{0B1EDF3E-80B4-4E9E-A31B-4BBDFFFFD642}"/>
            </a:ext>
          </a:extLst>
        </xdr:cNvPr>
        <xdr:cNvSpPr/>
      </xdr:nvSpPr>
      <xdr:spPr bwMode="auto">
        <a:xfrm>
          <a:off x="5021258" y="101044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63</xdr:row>
      <xdr:rowOff>71439</xdr:rowOff>
    </xdr:from>
    <xdr:to>
      <xdr:col>32</xdr:col>
      <xdr:colOff>2958</xdr:colOff>
      <xdr:row>68</xdr:row>
      <xdr:rowOff>39377</xdr:rowOff>
    </xdr:to>
    <xdr:sp macro="" textlink="">
      <xdr:nvSpPr>
        <xdr:cNvPr id="26" name="中かっこ 25">
          <a:extLst>
            <a:ext uri="{FF2B5EF4-FFF2-40B4-BE49-F238E27FC236}">
              <a16:creationId xmlns:a16="http://schemas.microsoft.com/office/drawing/2014/main" id="{94B2C188-940A-4856-82B9-2077C161BF2E}"/>
            </a:ext>
          </a:extLst>
        </xdr:cNvPr>
        <xdr:cNvSpPr/>
      </xdr:nvSpPr>
      <xdr:spPr bwMode="auto">
        <a:xfrm>
          <a:off x="2862258" y="69167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63</xdr:row>
      <xdr:rowOff>71439</xdr:rowOff>
    </xdr:from>
    <xdr:to>
      <xdr:col>49</xdr:col>
      <xdr:colOff>2958</xdr:colOff>
      <xdr:row>68</xdr:row>
      <xdr:rowOff>39377</xdr:rowOff>
    </xdr:to>
    <xdr:sp macro="" textlink="">
      <xdr:nvSpPr>
        <xdr:cNvPr id="27" name="中かっこ 26">
          <a:extLst>
            <a:ext uri="{FF2B5EF4-FFF2-40B4-BE49-F238E27FC236}">
              <a16:creationId xmlns:a16="http://schemas.microsoft.com/office/drawing/2014/main" id="{0B76ED4F-B8D3-4DDA-ABF8-BCC704F32BA3}"/>
            </a:ext>
          </a:extLst>
        </xdr:cNvPr>
        <xdr:cNvSpPr/>
      </xdr:nvSpPr>
      <xdr:spPr bwMode="auto">
        <a:xfrm>
          <a:off x="3941758" y="69167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69</xdr:row>
      <xdr:rowOff>71439</xdr:rowOff>
    </xdr:from>
    <xdr:to>
      <xdr:col>15</xdr:col>
      <xdr:colOff>2958</xdr:colOff>
      <xdr:row>74</xdr:row>
      <xdr:rowOff>39377</xdr:rowOff>
    </xdr:to>
    <xdr:sp macro="" textlink="">
      <xdr:nvSpPr>
        <xdr:cNvPr id="28" name="中かっこ 27">
          <a:extLst>
            <a:ext uri="{FF2B5EF4-FFF2-40B4-BE49-F238E27FC236}">
              <a16:creationId xmlns:a16="http://schemas.microsoft.com/office/drawing/2014/main" id="{C4488471-1359-4E7E-8880-4243EABC6A2A}"/>
            </a:ext>
          </a:extLst>
        </xdr:cNvPr>
        <xdr:cNvSpPr/>
      </xdr:nvSpPr>
      <xdr:spPr bwMode="auto">
        <a:xfrm>
          <a:off x="1785298" y="7488239"/>
          <a:ext cx="70051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69</xdr:row>
      <xdr:rowOff>71439</xdr:rowOff>
    </xdr:from>
    <xdr:to>
      <xdr:col>49</xdr:col>
      <xdr:colOff>2958</xdr:colOff>
      <xdr:row>74</xdr:row>
      <xdr:rowOff>39377</xdr:rowOff>
    </xdr:to>
    <xdr:sp macro="" textlink="">
      <xdr:nvSpPr>
        <xdr:cNvPr id="29" name="中かっこ 28">
          <a:extLst>
            <a:ext uri="{FF2B5EF4-FFF2-40B4-BE49-F238E27FC236}">
              <a16:creationId xmlns:a16="http://schemas.microsoft.com/office/drawing/2014/main" id="{AC34B316-EC76-451D-BAA7-3AE1EADAD1E7}"/>
            </a:ext>
          </a:extLst>
        </xdr:cNvPr>
        <xdr:cNvSpPr/>
      </xdr:nvSpPr>
      <xdr:spPr bwMode="auto">
        <a:xfrm>
          <a:off x="3941758" y="74882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75</xdr:row>
      <xdr:rowOff>71439</xdr:rowOff>
    </xdr:from>
    <xdr:to>
      <xdr:col>15</xdr:col>
      <xdr:colOff>2958</xdr:colOff>
      <xdr:row>80</xdr:row>
      <xdr:rowOff>39377</xdr:rowOff>
    </xdr:to>
    <xdr:sp macro="" textlink="">
      <xdr:nvSpPr>
        <xdr:cNvPr id="30" name="中かっこ 29">
          <a:extLst>
            <a:ext uri="{FF2B5EF4-FFF2-40B4-BE49-F238E27FC236}">
              <a16:creationId xmlns:a16="http://schemas.microsoft.com/office/drawing/2014/main" id="{35F9FC86-7789-40BD-BF39-03F3434041AF}"/>
            </a:ext>
          </a:extLst>
        </xdr:cNvPr>
        <xdr:cNvSpPr/>
      </xdr:nvSpPr>
      <xdr:spPr bwMode="auto">
        <a:xfrm>
          <a:off x="1782758" y="80597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75</xdr:row>
      <xdr:rowOff>71439</xdr:rowOff>
    </xdr:from>
    <xdr:to>
      <xdr:col>32</xdr:col>
      <xdr:colOff>2958</xdr:colOff>
      <xdr:row>80</xdr:row>
      <xdr:rowOff>39377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493046D6-F014-4D41-9BD4-5B03F662F992}"/>
            </a:ext>
          </a:extLst>
        </xdr:cNvPr>
        <xdr:cNvSpPr/>
      </xdr:nvSpPr>
      <xdr:spPr bwMode="auto">
        <a:xfrm>
          <a:off x="2867142" y="8059739"/>
          <a:ext cx="698166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81</xdr:row>
      <xdr:rowOff>66676</xdr:rowOff>
    </xdr:from>
    <xdr:to>
      <xdr:col>15</xdr:col>
      <xdr:colOff>2958</xdr:colOff>
      <xdr:row>86</xdr:row>
      <xdr:rowOff>34614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84E753AD-1E98-4DC4-A2BB-BAEDD55EA427}"/>
            </a:ext>
          </a:extLst>
        </xdr:cNvPr>
        <xdr:cNvSpPr/>
      </xdr:nvSpPr>
      <xdr:spPr bwMode="auto">
        <a:xfrm>
          <a:off x="1782758" y="8626476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81</xdr:row>
      <xdr:rowOff>61914</xdr:rowOff>
    </xdr:from>
    <xdr:to>
      <xdr:col>31</xdr:col>
      <xdr:colOff>60105</xdr:colOff>
      <xdr:row>86</xdr:row>
      <xdr:rowOff>29852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145488EF-E94A-4A00-9EB7-2557AD1A9ED2}"/>
            </a:ext>
          </a:extLst>
        </xdr:cNvPr>
        <xdr:cNvSpPr/>
      </xdr:nvSpPr>
      <xdr:spPr bwMode="auto">
        <a:xfrm>
          <a:off x="2857493" y="8621714"/>
          <a:ext cx="701462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81</xdr:row>
      <xdr:rowOff>66676</xdr:rowOff>
    </xdr:from>
    <xdr:to>
      <xdr:col>48</xdr:col>
      <xdr:colOff>60108</xdr:colOff>
      <xdr:row>86</xdr:row>
      <xdr:rowOff>34614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50E1321B-E2A6-435C-9A1F-8CECF07577E4}"/>
            </a:ext>
          </a:extLst>
        </xdr:cNvPr>
        <xdr:cNvSpPr/>
      </xdr:nvSpPr>
      <xdr:spPr bwMode="auto">
        <a:xfrm>
          <a:off x="3936995" y="8626476"/>
          <a:ext cx="701463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75</xdr:row>
      <xdr:rowOff>71439</xdr:rowOff>
    </xdr:from>
    <xdr:to>
      <xdr:col>66</xdr:col>
      <xdr:colOff>2958</xdr:colOff>
      <xdr:row>80</xdr:row>
      <xdr:rowOff>39377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E73A9CF8-72C7-4CFA-8C2F-75687E042DC5}"/>
            </a:ext>
          </a:extLst>
        </xdr:cNvPr>
        <xdr:cNvSpPr/>
      </xdr:nvSpPr>
      <xdr:spPr bwMode="auto">
        <a:xfrm>
          <a:off x="5021258" y="80597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69</xdr:row>
      <xdr:rowOff>71439</xdr:rowOff>
    </xdr:from>
    <xdr:to>
      <xdr:col>66</xdr:col>
      <xdr:colOff>2958</xdr:colOff>
      <xdr:row>74</xdr:row>
      <xdr:rowOff>39377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3502C77E-A64C-432F-9886-AA0068D55F27}"/>
            </a:ext>
          </a:extLst>
        </xdr:cNvPr>
        <xdr:cNvSpPr/>
      </xdr:nvSpPr>
      <xdr:spPr bwMode="auto">
        <a:xfrm>
          <a:off x="5021258" y="74882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63</xdr:row>
      <xdr:rowOff>71439</xdr:rowOff>
    </xdr:from>
    <xdr:to>
      <xdr:col>66</xdr:col>
      <xdr:colOff>2958</xdr:colOff>
      <xdr:row>68</xdr:row>
      <xdr:rowOff>39377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3F7D35E4-A20A-4B81-90F4-9F6F8B5EB9E1}"/>
            </a:ext>
          </a:extLst>
        </xdr:cNvPr>
        <xdr:cNvSpPr/>
      </xdr:nvSpPr>
      <xdr:spPr bwMode="auto">
        <a:xfrm>
          <a:off x="5021258" y="691673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61903</xdr:colOff>
      <xdr:row>17</xdr:row>
      <xdr:rowOff>71434</xdr:rowOff>
    </xdr:from>
    <xdr:to>
      <xdr:col>16</xdr:col>
      <xdr:colOff>2953</xdr:colOff>
      <xdr:row>22</xdr:row>
      <xdr:rowOff>39371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4DA7B4F9-24AE-4020-A428-C63AB06F2F92}"/>
            </a:ext>
          </a:extLst>
        </xdr:cNvPr>
        <xdr:cNvSpPr/>
      </xdr:nvSpPr>
      <xdr:spPr>
        <a:xfrm>
          <a:off x="1806883" y="214407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11</xdr:row>
      <xdr:rowOff>71434</xdr:rowOff>
    </xdr:from>
    <xdr:to>
      <xdr:col>35</xdr:col>
      <xdr:colOff>2953</xdr:colOff>
      <xdr:row>16</xdr:row>
      <xdr:rowOff>39371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C702A59F-A0A3-4031-AC95-8E69DBBED3F4}"/>
            </a:ext>
          </a:extLst>
        </xdr:cNvPr>
        <xdr:cNvSpPr/>
      </xdr:nvSpPr>
      <xdr:spPr>
        <a:xfrm>
          <a:off x="2965123" y="1603054"/>
          <a:ext cx="672570" cy="41751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11</xdr:row>
      <xdr:rowOff>71434</xdr:rowOff>
    </xdr:from>
    <xdr:to>
      <xdr:col>54</xdr:col>
      <xdr:colOff>2953</xdr:colOff>
      <xdr:row>16</xdr:row>
      <xdr:rowOff>39371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AED3A0BD-41F4-411D-896F-9B90BB3DB0C6}"/>
            </a:ext>
          </a:extLst>
        </xdr:cNvPr>
        <xdr:cNvSpPr/>
      </xdr:nvSpPr>
      <xdr:spPr>
        <a:xfrm>
          <a:off x="4123363" y="1603054"/>
          <a:ext cx="672570" cy="41751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17</xdr:row>
      <xdr:rowOff>71434</xdr:rowOff>
    </xdr:from>
    <xdr:to>
      <xdr:col>54</xdr:col>
      <xdr:colOff>2953</xdr:colOff>
      <xdr:row>22</xdr:row>
      <xdr:rowOff>39371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BF8929B4-393B-4669-B550-43022A050D5A}"/>
            </a:ext>
          </a:extLst>
        </xdr:cNvPr>
        <xdr:cNvSpPr/>
      </xdr:nvSpPr>
      <xdr:spPr>
        <a:xfrm>
          <a:off x="4123363" y="214407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23</xdr:row>
      <xdr:rowOff>71434</xdr:rowOff>
    </xdr:from>
    <xdr:to>
      <xdr:col>35</xdr:col>
      <xdr:colOff>2953</xdr:colOff>
      <xdr:row>28</xdr:row>
      <xdr:rowOff>39371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64E8266E-B76F-44CE-8829-BB78738BF6E3}"/>
            </a:ext>
          </a:extLst>
        </xdr:cNvPr>
        <xdr:cNvSpPr/>
      </xdr:nvSpPr>
      <xdr:spPr>
        <a:xfrm>
          <a:off x="2965123" y="269271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23</xdr:row>
      <xdr:rowOff>71434</xdr:rowOff>
    </xdr:from>
    <xdr:to>
      <xdr:col>16</xdr:col>
      <xdr:colOff>2953</xdr:colOff>
      <xdr:row>28</xdr:row>
      <xdr:rowOff>39371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171C52D7-B6F1-48BD-9DDC-2CA7A4A8C074}"/>
            </a:ext>
          </a:extLst>
        </xdr:cNvPr>
        <xdr:cNvSpPr/>
      </xdr:nvSpPr>
      <xdr:spPr>
        <a:xfrm>
          <a:off x="1806883" y="269271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43</xdr:row>
      <xdr:rowOff>71434</xdr:rowOff>
    </xdr:from>
    <xdr:to>
      <xdr:col>16</xdr:col>
      <xdr:colOff>2953</xdr:colOff>
      <xdr:row>48</xdr:row>
      <xdr:rowOff>39371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F9FBA44E-BA40-4997-94EB-84B98603D294}"/>
            </a:ext>
          </a:extLst>
        </xdr:cNvPr>
        <xdr:cNvSpPr/>
      </xdr:nvSpPr>
      <xdr:spPr>
        <a:xfrm>
          <a:off x="1806883" y="455961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37</xdr:row>
      <xdr:rowOff>71434</xdr:rowOff>
    </xdr:from>
    <xdr:to>
      <xdr:col>35</xdr:col>
      <xdr:colOff>2953</xdr:colOff>
      <xdr:row>42</xdr:row>
      <xdr:rowOff>39371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48EB84FA-7874-4C8D-A7F9-E05619FF65CF}"/>
            </a:ext>
          </a:extLst>
        </xdr:cNvPr>
        <xdr:cNvSpPr/>
      </xdr:nvSpPr>
      <xdr:spPr>
        <a:xfrm>
          <a:off x="2965123" y="401097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37</xdr:row>
      <xdr:rowOff>71434</xdr:rowOff>
    </xdr:from>
    <xdr:to>
      <xdr:col>54</xdr:col>
      <xdr:colOff>2953</xdr:colOff>
      <xdr:row>42</xdr:row>
      <xdr:rowOff>39371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9A83E595-1A5E-4686-81F0-7E6C904A94C3}"/>
            </a:ext>
          </a:extLst>
        </xdr:cNvPr>
        <xdr:cNvSpPr/>
      </xdr:nvSpPr>
      <xdr:spPr>
        <a:xfrm>
          <a:off x="4123363" y="401097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43</xdr:row>
      <xdr:rowOff>71434</xdr:rowOff>
    </xdr:from>
    <xdr:to>
      <xdr:col>54</xdr:col>
      <xdr:colOff>2953</xdr:colOff>
      <xdr:row>48</xdr:row>
      <xdr:rowOff>39371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C2F8FC5E-80E2-42EF-A7A4-A0C627F7674C}"/>
            </a:ext>
          </a:extLst>
        </xdr:cNvPr>
        <xdr:cNvSpPr/>
      </xdr:nvSpPr>
      <xdr:spPr>
        <a:xfrm>
          <a:off x="4123363" y="455961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49</xdr:row>
      <xdr:rowOff>71434</xdr:rowOff>
    </xdr:from>
    <xdr:to>
      <xdr:col>35</xdr:col>
      <xdr:colOff>2953</xdr:colOff>
      <xdr:row>54</xdr:row>
      <xdr:rowOff>39371</xdr:rowOff>
    </xdr:to>
    <xdr:sp macro="" textlink="">
      <xdr:nvSpPr>
        <xdr:cNvPr id="12" name="中かっこ 11">
          <a:extLst>
            <a:ext uri="{FF2B5EF4-FFF2-40B4-BE49-F238E27FC236}">
              <a16:creationId xmlns:a16="http://schemas.microsoft.com/office/drawing/2014/main" id="{459F299D-AF8D-41B7-A321-07582F4EA169}"/>
            </a:ext>
          </a:extLst>
        </xdr:cNvPr>
        <xdr:cNvSpPr/>
      </xdr:nvSpPr>
      <xdr:spPr>
        <a:xfrm>
          <a:off x="2965123" y="510825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49</xdr:row>
      <xdr:rowOff>71434</xdr:rowOff>
    </xdr:from>
    <xdr:to>
      <xdr:col>16</xdr:col>
      <xdr:colOff>2953</xdr:colOff>
      <xdr:row>54</xdr:row>
      <xdr:rowOff>39371</xdr:rowOff>
    </xdr:to>
    <xdr:sp macro="" textlink="">
      <xdr:nvSpPr>
        <xdr:cNvPr id="13" name="中かっこ 12">
          <a:extLst>
            <a:ext uri="{FF2B5EF4-FFF2-40B4-BE49-F238E27FC236}">
              <a16:creationId xmlns:a16="http://schemas.microsoft.com/office/drawing/2014/main" id="{44D9E108-4BEF-4238-9211-A08030846293}"/>
            </a:ext>
          </a:extLst>
        </xdr:cNvPr>
        <xdr:cNvSpPr/>
      </xdr:nvSpPr>
      <xdr:spPr>
        <a:xfrm>
          <a:off x="1806883" y="5108254"/>
          <a:ext cx="672570" cy="42513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95</xdr:row>
      <xdr:rowOff>71439</xdr:rowOff>
    </xdr:from>
    <xdr:to>
      <xdr:col>32</xdr:col>
      <xdr:colOff>2958</xdr:colOff>
      <xdr:row>100</xdr:row>
      <xdr:rowOff>39377</xdr:rowOff>
    </xdr:to>
    <xdr:sp macro="" textlink="">
      <xdr:nvSpPr>
        <xdr:cNvPr id="14" name="中かっこ 13">
          <a:extLst>
            <a:ext uri="{FF2B5EF4-FFF2-40B4-BE49-F238E27FC236}">
              <a16:creationId xmlns:a16="http://schemas.microsoft.com/office/drawing/2014/main" id="{84633921-669D-4F61-BB37-E4FBC9FB948F}"/>
            </a:ext>
          </a:extLst>
        </xdr:cNvPr>
        <xdr:cNvSpPr/>
      </xdr:nvSpPr>
      <xdr:spPr bwMode="auto">
        <a:xfrm>
          <a:off x="2782248" y="962691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95</xdr:row>
      <xdr:rowOff>71439</xdr:rowOff>
    </xdr:from>
    <xdr:to>
      <xdr:col>49</xdr:col>
      <xdr:colOff>2958</xdr:colOff>
      <xdr:row>100</xdr:row>
      <xdr:rowOff>39377</xdr:rowOff>
    </xdr:to>
    <xdr:sp macro="" textlink="">
      <xdr:nvSpPr>
        <xdr:cNvPr id="15" name="中かっこ 14">
          <a:extLst>
            <a:ext uri="{FF2B5EF4-FFF2-40B4-BE49-F238E27FC236}">
              <a16:creationId xmlns:a16="http://schemas.microsoft.com/office/drawing/2014/main" id="{A6F26233-7EE5-4C8C-A3A8-A241DD89B3D9}"/>
            </a:ext>
          </a:extLst>
        </xdr:cNvPr>
        <xdr:cNvSpPr/>
      </xdr:nvSpPr>
      <xdr:spPr bwMode="auto">
        <a:xfrm>
          <a:off x="3818568" y="962691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101</xdr:row>
      <xdr:rowOff>71439</xdr:rowOff>
    </xdr:from>
    <xdr:to>
      <xdr:col>15</xdr:col>
      <xdr:colOff>2958</xdr:colOff>
      <xdr:row>106</xdr:row>
      <xdr:rowOff>39377</xdr:rowOff>
    </xdr:to>
    <xdr:sp macro="" textlink="">
      <xdr:nvSpPr>
        <xdr:cNvPr id="16" name="中かっこ 15">
          <a:extLst>
            <a:ext uri="{FF2B5EF4-FFF2-40B4-BE49-F238E27FC236}">
              <a16:creationId xmlns:a16="http://schemas.microsoft.com/office/drawing/2014/main" id="{A01331B7-E8B0-4254-A209-7EAFC38506CA}"/>
            </a:ext>
          </a:extLst>
        </xdr:cNvPr>
        <xdr:cNvSpPr/>
      </xdr:nvSpPr>
      <xdr:spPr bwMode="auto">
        <a:xfrm>
          <a:off x="1745928" y="1017555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101</xdr:row>
      <xdr:rowOff>71439</xdr:rowOff>
    </xdr:from>
    <xdr:to>
      <xdr:col>49</xdr:col>
      <xdr:colOff>2958</xdr:colOff>
      <xdr:row>106</xdr:row>
      <xdr:rowOff>39377</xdr:rowOff>
    </xdr:to>
    <xdr:sp macro="" textlink="">
      <xdr:nvSpPr>
        <xdr:cNvPr id="17" name="中かっこ 16">
          <a:extLst>
            <a:ext uri="{FF2B5EF4-FFF2-40B4-BE49-F238E27FC236}">
              <a16:creationId xmlns:a16="http://schemas.microsoft.com/office/drawing/2014/main" id="{2ED00697-CC27-4EDA-BD40-52D5933A6239}"/>
            </a:ext>
          </a:extLst>
        </xdr:cNvPr>
        <xdr:cNvSpPr/>
      </xdr:nvSpPr>
      <xdr:spPr bwMode="auto">
        <a:xfrm>
          <a:off x="3818568" y="1017555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107</xdr:row>
      <xdr:rowOff>71439</xdr:rowOff>
    </xdr:from>
    <xdr:to>
      <xdr:col>15</xdr:col>
      <xdr:colOff>2958</xdr:colOff>
      <xdr:row>112</xdr:row>
      <xdr:rowOff>39377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74E965E9-8AE9-43BF-BDBF-65170A0156F2}"/>
            </a:ext>
          </a:extLst>
        </xdr:cNvPr>
        <xdr:cNvSpPr/>
      </xdr:nvSpPr>
      <xdr:spPr bwMode="auto">
        <a:xfrm>
          <a:off x="1745928" y="1072419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107</xdr:row>
      <xdr:rowOff>71439</xdr:rowOff>
    </xdr:from>
    <xdr:to>
      <xdr:col>32</xdr:col>
      <xdr:colOff>2958</xdr:colOff>
      <xdr:row>112</xdr:row>
      <xdr:rowOff>39377</xdr:rowOff>
    </xdr:to>
    <xdr:sp macro="" textlink="">
      <xdr:nvSpPr>
        <xdr:cNvPr id="19" name="中かっこ 18">
          <a:extLst>
            <a:ext uri="{FF2B5EF4-FFF2-40B4-BE49-F238E27FC236}">
              <a16:creationId xmlns:a16="http://schemas.microsoft.com/office/drawing/2014/main" id="{3B0AEA26-6659-4333-A58D-04EA633E12A3}"/>
            </a:ext>
          </a:extLst>
        </xdr:cNvPr>
        <xdr:cNvSpPr/>
      </xdr:nvSpPr>
      <xdr:spPr bwMode="auto">
        <a:xfrm>
          <a:off x="2784592" y="10724199"/>
          <a:ext cx="670226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113</xdr:row>
      <xdr:rowOff>66676</xdr:rowOff>
    </xdr:from>
    <xdr:to>
      <xdr:col>15</xdr:col>
      <xdr:colOff>2958</xdr:colOff>
      <xdr:row>118</xdr:row>
      <xdr:rowOff>34614</xdr:rowOff>
    </xdr:to>
    <xdr:sp macro="" textlink="">
      <xdr:nvSpPr>
        <xdr:cNvPr id="20" name="中かっこ 19">
          <a:extLst>
            <a:ext uri="{FF2B5EF4-FFF2-40B4-BE49-F238E27FC236}">
              <a16:creationId xmlns:a16="http://schemas.microsoft.com/office/drawing/2014/main" id="{2175D2E1-B290-407D-B126-5A742EA0DB9F}"/>
            </a:ext>
          </a:extLst>
        </xdr:cNvPr>
        <xdr:cNvSpPr/>
      </xdr:nvSpPr>
      <xdr:spPr bwMode="auto">
        <a:xfrm>
          <a:off x="1745928" y="11268076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113</xdr:row>
      <xdr:rowOff>61914</xdr:rowOff>
    </xdr:from>
    <xdr:to>
      <xdr:col>31</xdr:col>
      <xdr:colOff>60105</xdr:colOff>
      <xdr:row>118</xdr:row>
      <xdr:rowOff>29852</xdr:rowOff>
    </xdr:to>
    <xdr:sp macro="" textlink="">
      <xdr:nvSpPr>
        <xdr:cNvPr id="21" name="中かっこ 20">
          <a:extLst>
            <a:ext uri="{FF2B5EF4-FFF2-40B4-BE49-F238E27FC236}">
              <a16:creationId xmlns:a16="http://schemas.microsoft.com/office/drawing/2014/main" id="{C191CC16-85AD-4C14-81F4-FF367E50FB9F}"/>
            </a:ext>
          </a:extLst>
        </xdr:cNvPr>
        <xdr:cNvSpPr/>
      </xdr:nvSpPr>
      <xdr:spPr bwMode="auto">
        <a:xfrm>
          <a:off x="2777483" y="11263314"/>
          <a:ext cx="673522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113</xdr:row>
      <xdr:rowOff>66676</xdr:rowOff>
    </xdr:from>
    <xdr:to>
      <xdr:col>48</xdr:col>
      <xdr:colOff>60108</xdr:colOff>
      <xdr:row>118</xdr:row>
      <xdr:rowOff>34614</xdr:rowOff>
    </xdr:to>
    <xdr:sp macro="" textlink="">
      <xdr:nvSpPr>
        <xdr:cNvPr id="22" name="中かっこ 21">
          <a:extLst>
            <a:ext uri="{FF2B5EF4-FFF2-40B4-BE49-F238E27FC236}">
              <a16:creationId xmlns:a16="http://schemas.microsoft.com/office/drawing/2014/main" id="{08EA42D7-55FF-4183-AFC4-931BC3B909D7}"/>
            </a:ext>
          </a:extLst>
        </xdr:cNvPr>
        <xdr:cNvSpPr/>
      </xdr:nvSpPr>
      <xdr:spPr bwMode="auto">
        <a:xfrm>
          <a:off x="3813805" y="11268076"/>
          <a:ext cx="673523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107</xdr:row>
      <xdr:rowOff>71439</xdr:rowOff>
    </xdr:from>
    <xdr:to>
      <xdr:col>66</xdr:col>
      <xdr:colOff>2958</xdr:colOff>
      <xdr:row>112</xdr:row>
      <xdr:rowOff>39377</xdr:rowOff>
    </xdr:to>
    <xdr:sp macro="" textlink="">
      <xdr:nvSpPr>
        <xdr:cNvPr id="23" name="中かっこ 22">
          <a:extLst>
            <a:ext uri="{FF2B5EF4-FFF2-40B4-BE49-F238E27FC236}">
              <a16:creationId xmlns:a16="http://schemas.microsoft.com/office/drawing/2014/main" id="{E1A8DB93-E17F-4CD1-BBED-45705FEA96EC}"/>
            </a:ext>
          </a:extLst>
        </xdr:cNvPr>
        <xdr:cNvSpPr/>
      </xdr:nvSpPr>
      <xdr:spPr bwMode="auto">
        <a:xfrm>
          <a:off x="4854888" y="1072419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101</xdr:row>
      <xdr:rowOff>71439</xdr:rowOff>
    </xdr:from>
    <xdr:to>
      <xdr:col>66</xdr:col>
      <xdr:colOff>2958</xdr:colOff>
      <xdr:row>106</xdr:row>
      <xdr:rowOff>39377</xdr:rowOff>
    </xdr:to>
    <xdr:sp macro="" textlink="">
      <xdr:nvSpPr>
        <xdr:cNvPr id="24" name="中かっこ 23">
          <a:extLst>
            <a:ext uri="{FF2B5EF4-FFF2-40B4-BE49-F238E27FC236}">
              <a16:creationId xmlns:a16="http://schemas.microsoft.com/office/drawing/2014/main" id="{83B8E4B7-F236-4E83-82E6-F6EFEE9F67EF}"/>
            </a:ext>
          </a:extLst>
        </xdr:cNvPr>
        <xdr:cNvSpPr/>
      </xdr:nvSpPr>
      <xdr:spPr bwMode="auto">
        <a:xfrm>
          <a:off x="4854888" y="1017555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95</xdr:row>
      <xdr:rowOff>71439</xdr:rowOff>
    </xdr:from>
    <xdr:to>
      <xdr:col>66</xdr:col>
      <xdr:colOff>2958</xdr:colOff>
      <xdr:row>100</xdr:row>
      <xdr:rowOff>39377</xdr:rowOff>
    </xdr:to>
    <xdr:sp macro="" textlink="">
      <xdr:nvSpPr>
        <xdr:cNvPr id="25" name="中かっこ 24">
          <a:extLst>
            <a:ext uri="{FF2B5EF4-FFF2-40B4-BE49-F238E27FC236}">
              <a16:creationId xmlns:a16="http://schemas.microsoft.com/office/drawing/2014/main" id="{E57E7227-138B-4DE0-ACD9-F1C49E56CB9A}"/>
            </a:ext>
          </a:extLst>
        </xdr:cNvPr>
        <xdr:cNvSpPr/>
      </xdr:nvSpPr>
      <xdr:spPr bwMode="auto">
        <a:xfrm>
          <a:off x="4854888" y="962691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63</xdr:row>
      <xdr:rowOff>71439</xdr:rowOff>
    </xdr:from>
    <xdr:to>
      <xdr:col>32</xdr:col>
      <xdr:colOff>2958</xdr:colOff>
      <xdr:row>68</xdr:row>
      <xdr:rowOff>39377</xdr:rowOff>
    </xdr:to>
    <xdr:sp macro="" textlink="">
      <xdr:nvSpPr>
        <xdr:cNvPr id="26" name="中かっこ 25">
          <a:extLst>
            <a:ext uri="{FF2B5EF4-FFF2-40B4-BE49-F238E27FC236}">
              <a16:creationId xmlns:a16="http://schemas.microsoft.com/office/drawing/2014/main" id="{FE884A4D-221B-4AE0-AD6C-25B281A61E72}"/>
            </a:ext>
          </a:extLst>
        </xdr:cNvPr>
        <xdr:cNvSpPr/>
      </xdr:nvSpPr>
      <xdr:spPr bwMode="auto">
        <a:xfrm>
          <a:off x="2782248" y="654843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63</xdr:row>
      <xdr:rowOff>71439</xdr:rowOff>
    </xdr:from>
    <xdr:to>
      <xdr:col>49</xdr:col>
      <xdr:colOff>2958</xdr:colOff>
      <xdr:row>68</xdr:row>
      <xdr:rowOff>39377</xdr:rowOff>
    </xdr:to>
    <xdr:sp macro="" textlink="">
      <xdr:nvSpPr>
        <xdr:cNvPr id="27" name="中かっこ 26">
          <a:extLst>
            <a:ext uri="{FF2B5EF4-FFF2-40B4-BE49-F238E27FC236}">
              <a16:creationId xmlns:a16="http://schemas.microsoft.com/office/drawing/2014/main" id="{F9A5BDE1-5554-4CEE-915A-5F39EBDFC9DA}"/>
            </a:ext>
          </a:extLst>
        </xdr:cNvPr>
        <xdr:cNvSpPr/>
      </xdr:nvSpPr>
      <xdr:spPr bwMode="auto">
        <a:xfrm>
          <a:off x="3818568" y="654843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69</xdr:row>
      <xdr:rowOff>71439</xdr:rowOff>
    </xdr:from>
    <xdr:to>
      <xdr:col>15</xdr:col>
      <xdr:colOff>2958</xdr:colOff>
      <xdr:row>74</xdr:row>
      <xdr:rowOff>39377</xdr:rowOff>
    </xdr:to>
    <xdr:sp macro="" textlink="">
      <xdr:nvSpPr>
        <xdr:cNvPr id="28" name="中かっこ 27">
          <a:extLst>
            <a:ext uri="{FF2B5EF4-FFF2-40B4-BE49-F238E27FC236}">
              <a16:creationId xmlns:a16="http://schemas.microsoft.com/office/drawing/2014/main" id="{B5F80342-9954-40E8-87FD-0A8A2DA11B20}"/>
            </a:ext>
          </a:extLst>
        </xdr:cNvPr>
        <xdr:cNvSpPr/>
      </xdr:nvSpPr>
      <xdr:spPr bwMode="auto">
        <a:xfrm>
          <a:off x="1745928" y="709707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69</xdr:row>
      <xdr:rowOff>71439</xdr:rowOff>
    </xdr:from>
    <xdr:to>
      <xdr:col>49</xdr:col>
      <xdr:colOff>2958</xdr:colOff>
      <xdr:row>74</xdr:row>
      <xdr:rowOff>39377</xdr:rowOff>
    </xdr:to>
    <xdr:sp macro="" textlink="">
      <xdr:nvSpPr>
        <xdr:cNvPr id="29" name="中かっこ 28">
          <a:extLst>
            <a:ext uri="{FF2B5EF4-FFF2-40B4-BE49-F238E27FC236}">
              <a16:creationId xmlns:a16="http://schemas.microsoft.com/office/drawing/2014/main" id="{F24E9932-4C81-4F47-8906-833B1F347061}"/>
            </a:ext>
          </a:extLst>
        </xdr:cNvPr>
        <xdr:cNvSpPr/>
      </xdr:nvSpPr>
      <xdr:spPr bwMode="auto">
        <a:xfrm>
          <a:off x="3818568" y="709707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75</xdr:row>
      <xdr:rowOff>71439</xdr:rowOff>
    </xdr:from>
    <xdr:to>
      <xdr:col>15</xdr:col>
      <xdr:colOff>2958</xdr:colOff>
      <xdr:row>80</xdr:row>
      <xdr:rowOff>39377</xdr:rowOff>
    </xdr:to>
    <xdr:sp macro="" textlink="">
      <xdr:nvSpPr>
        <xdr:cNvPr id="30" name="中かっこ 29">
          <a:extLst>
            <a:ext uri="{FF2B5EF4-FFF2-40B4-BE49-F238E27FC236}">
              <a16:creationId xmlns:a16="http://schemas.microsoft.com/office/drawing/2014/main" id="{FD142E0C-6524-4D59-93A4-3C79FE4E3166}"/>
            </a:ext>
          </a:extLst>
        </xdr:cNvPr>
        <xdr:cNvSpPr/>
      </xdr:nvSpPr>
      <xdr:spPr bwMode="auto">
        <a:xfrm>
          <a:off x="1745928" y="764571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75</xdr:row>
      <xdr:rowOff>71439</xdr:rowOff>
    </xdr:from>
    <xdr:to>
      <xdr:col>32</xdr:col>
      <xdr:colOff>2958</xdr:colOff>
      <xdr:row>80</xdr:row>
      <xdr:rowOff>39377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EFA94485-0D26-4B97-A47E-7CF37BC651CF}"/>
            </a:ext>
          </a:extLst>
        </xdr:cNvPr>
        <xdr:cNvSpPr/>
      </xdr:nvSpPr>
      <xdr:spPr bwMode="auto">
        <a:xfrm>
          <a:off x="2784592" y="7645719"/>
          <a:ext cx="670226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81</xdr:row>
      <xdr:rowOff>66676</xdr:rowOff>
    </xdr:from>
    <xdr:to>
      <xdr:col>15</xdr:col>
      <xdr:colOff>2958</xdr:colOff>
      <xdr:row>86</xdr:row>
      <xdr:rowOff>34614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2120535F-A60F-493D-9EA6-6A25B3354A6F}"/>
            </a:ext>
          </a:extLst>
        </xdr:cNvPr>
        <xdr:cNvSpPr/>
      </xdr:nvSpPr>
      <xdr:spPr bwMode="auto">
        <a:xfrm>
          <a:off x="1745928" y="8189596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81</xdr:row>
      <xdr:rowOff>61914</xdr:rowOff>
    </xdr:from>
    <xdr:to>
      <xdr:col>31</xdr:col>
      <xdr:colOff>60105</xdr:colOff>
      <xdr:row>86</xdr:row>
      <xdr:rowOff>29852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DCDCE413-7729-4E66-B480-EBE776826926}"/>
            </a:ext>
          </a:extLst>
        </xdr:cNvPr>
        <xdr:cNvSpPr/>
      </xdr:nvSpPr>
      <xdr:spPr bwMode="auto">
        <a:xfrm>
          <a:off x="2777483" y="8184834"/>
          <a:ext cx="673522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81</xdr:row>
      <xdr:rowOff>66676</xdr:rowOff>
    </xdr:from>
    <xdr:to>
      <xdr:col>48</xdr:col>
      <xdr:colOff>60108</xdr:colOff>
      <xdr:row>86</xdr:row>
      <xdr:rowOff>34614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822DD572-43DC-4A90-B12E-12C79ACEA84C}"/>
            </a:ext>
          </a:extLst>
        </xdr:cNvPr>
        <xdr:cNvSpPr/>
      </xdr:nvSpPr>
      <xdr:spPr bwMode="auto">
        <a:xfrm>
          <a:off x="3813805" y="8189596"/>
          <a:ext cx="673523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75</xdr:row>
      <xdr:rowOff>71439</xdr:rowOff>
    </xdr:from>
    <xdr:to>
      <xdr:col>66</xdr:col>
      <xdr:colOff>2958</xdr:colOff>
      <xdr:row>80</xdr:row>
      <xdr:rowOff>39377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1BBAA7D8-36F6-4BB3-ADD2-E84A10A1B205}"/>
            </a:ext>
          </a:extLst>
        </xdr:cNvPr>
        <xdr:cNvSpPr/>
      </xdr:nvSpPr>
      <xdr:spPr bwMode="auto">
        <a:xfrm>
          <a:off x="4854888" y="764571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69</xdr:row>
      <xdr:rowOff>71439</xdr:rowOff>
    </xdr:from>
    <xdr:to>
      <xdr:col>66</xdr:col>
      <xdr:colOff>2958</xdr:colOff>
      <xdr:row>74</xdr:row>
      <xdr:rowOff>39377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4A55244C-DBA9-448B-A1B6-A027523B960B}"/>
            </a:ext>
          </a:extLst>
        </xdr:cNvPr>
        <xdr:cNvSpPr/>
      </xdr:nvSpPr>
      <xdr:spPr bwMode="auto">
        <a:xfrm>
          <a:off x="4854888" y="709707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63</xdr:row>
      <xdr:rowOff>71439</xdr:rowOff>
    </xdr:from>
    <xdr:to>
      <xdr:col>66</xdr:col>
      <xdr:colOff>2958</xdr:colOff>
      <xdr:row>68</xdr:row>
      <xdr:rowOff>39377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8A5382AC-ACD4-4642-A954-7C71D8DCE701}"/>
            </a:ext>
          </a:extLst>
        </xdr:cNvPr>
        <xdr:cNvSpPr/>
      </xdr:nvSpPr>
      <xdr:spPr bwMode="auto">
        <a:xfrm>
          <a:off x="4854888" y="6548439"/>
          <a:ext cx="672570" cy="42513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47635</xdr:colOff>
      <xdr:row>34</xdr:row>
      <xdr:rowOff>42867</xdr:rowOff>
    </xdr:from>
    <xdr:to>
      <xdr:col>32</xdr:col>
      <xdr:colOff>45835</xdr:colOff>
      <xdr:row>39</xdr:row>
      <xdr:rowOff>70617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059A9B9A-7523-45EB-A421-8574581C7BEB}"/>
            </a:ext>
          </a:extLst>
        </xdr:cNvPr>
        <xdr:cNvSpPr/>
      </xdr:nvSpPr>
      <xdr:spPr>
        <a:xfrm>
          <a:off x="2226955" y="3906207"/>
          <a:ext cx="668760" cy="5230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47635</xdr:colOff>
      <xdr:row>24</xdr:row>
      <xdr:rowOff>42867</xdr:rowOff>
    </xdr:from>
    <xdr:to>
      <xdr:col>27</xdr:col>
      <xdr:colOff>45835</xdr:colOff>
      <xdr:row>29</xdr:row>
      <xdr:rowOff>70617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5A80759C-5FB4-4F6A-9D39-D5B41674F7FD}"/>
            </a:ext>
          </a:extLst>
        </xdr:cNvPr>
        <xdr:cNvSpPr/>
      </xdr:nvSpPr>
      <xdr:spPr>
        <a:xfrm>
          <a:off x="1807855" y="2915607"/>
          <a:ext cx="668760" cy="5230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74</xdr:row>
      <xdr:rowOff>30167</xdr:rowOff>
    </xdr:from>
    <xdr:to>
      <xdr:col>48</xdr:col>
      <xdr:colOff>52185</xdr:colOff>
      <xdr:row>79</xdr:row>
      <xdr:rowOff>57917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6960B6BA-D167-4BA0-BB3B-BFF39421A47D}"/>
            </a:ext>
          </a:extLst>
        </xdr:cNvPr>
        <xdr:cNvSpPr/>
      </xdr:nvSpPr>
      <xdr:spPr>
        <a:xfrm>
          <a:off x="3310265" y="8846507"/>
          <a:ext cx="673840" cy="5230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47635</xdr:colOff>
      <xdr:row>14</xdr:row>
      <xdr:rowOff>42867</xdr:rowOff>
    </xdr:from>
    <xdr:to>
      <xdr:col>30</xdr:col>
      <xdr:colOff>45835</xdr:colOff>
      <xdr:row>19</xdr:row>
      <xdr:rowOff>70617</xdr:rowOff>
    </xdr:to>
    <xdr:sp macro="" textlink="">
      <xdr:nvSpPr>
        <xdr:cNvPr id="12" name="中かっこ 11">
          <a:extLst>
            <a:ext uri="{FF2B5EF4-FFF2-40B4-BE49-F238E27FC236}">
              <a16:creationId xmlns:a16="http://schemas.microsoft.com/office/drawing/2014/main" id="{68C604A6-B014-4BE1-B3EF-7AF25BD0FC91}"/>
            </a:ext>
          </a:extLst>
        </xdr:cNvPr>
        <xdr:cNvSpPr/>
      </xdr:nvSpPr>
      <xdr:spPr>
        <a:xfrm>
          <a:off x="1857385" y="3567117"/>
          <a:ext cx="760200" cy="50400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14</xdr:row>
      <xdr:rowOff>42867</xdr:rowOff>
    </xdr:from>
    <xdr:to>
      <xdr:col>64</xdr:col>
      <xdr:colOff>45835</xdr:colOff>
      <xdr:row>19</xdr:row>
      <xdr:rowOff>70617</xdr:rowOff>
    </xdr:to>
    <xdr:sp macro="" textlink="">
      <xdr:nvSpPr>
        <xdr:cNvPr id="15" name="中かっこ 14">
          <a:extLst>
            <a:ext uri="{FF2B5EF4-FFF2-40B4-BE49-F238E27FC236}">
              <a16:creationId xmlns:a16="http://schemas.microsoft.com/office/drawing/2014/main" id="{78771115-B30A-47D3-AF84-827F62827FE8}"/>
            </a:ext>
          </a:extLst>
        </xdr:cNvPr>
        <xdr:cNvSpPr/>
      </xdr:nvSpPr>
      <xdr:spPr>
        <a:xfrm>
          <a:off x="5292238" y="3614476"/>
          <a:ext cx="713374" cy="517303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47635</xdr:colOff>
      <xdr:row>34</xdr:row>
      <xdr:rowOff>42867</xdr:rowOff>
    </xdr:from>
    <xdr:to>
      <xdr:col>68</xdr:col>
      <xdr:colOff>45835</xdr:colOff>
      <xdr:row>39</xdr:row>
      <xdr:rowOff>70617</xdr:rowOff>
    </xdr:to>
    <xdr:sp macro="" textlink="">
      <xdr:nvSpPr>
        <xdr:cNvPr id="17" name="中かっこ 16">
          <a:extLst>
            <a:ext uri="{FF2B5EF4-FFF2-40B4-BE49-F238E27FC236}">
              <a16:creationId xmlns:a16="http://schemas.microsoft.com/office/drawing/2014/main" id="{55DB1D5B-32F3-4D41-A61C-0663BF6F2D95}"/>
            </a:ext>
          </a:extLst>
        </xdr:cNvPr>
        <xdr:cNvSpPr/>
      </xdr:nvSpPr>
      <xdr:spPr>
        <a:xfrm>
          <a:off x="5292238" y="5572688"/>
          <a:ext cx="713374" cy="517303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44</xdr:row>
      <xdr:rowOff>42867</xdr:rowOff>
    </xdr:from>
    <xdr:to>
      <xdr:col>64</xdr:col>
      <xdr:colOff>45835</xdr:colOff>
      <xdr:row>49</xdr:row>
      <xdr:rowOff>70617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E52B5E48-A714-4580-9BB3-ED190C27C927}"/>
            </a:ext>
          </a:extLst>
        </xdr:cNvPr>
        <xdr:cNvSpPr/>
      </xdr:nvSpPr>
      <xdr:spPr>
        <a:xfrm>
          <a:off x="5024048" y="6551794"/>
          <a:ext cx="713374" cy="517303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47635</xdr:colOff>
      <xdr:row>24</xdr:row>
      <xdr:rowOff>42867</xdr:rowOff>
    </xdr:from>
    <xdr:to>
      <xdr:col>61</xdr:col>
      <xdr:colOff>45835</xdr:colOff>
      <xdr:row>29</xdr:row>
      <xdr:rowOff>70617</xdr:rowOff>
    </xdr:to>
    <xdr:sp macro="" textlink="">
      <xdr:nvSpPr>
        <xdr:cNvPr id="22" name="中かっこ 21">
          <a:extLst>
            <a:ext uri="{FF2B5EF4-FFF2-40B4-BE49-F238E27FC236}">
              <a16:creationId xmlns:a16="http://schemas.microsoft.com/office/drawing/2014/main" id="{D8CD1008-1C48-491E-ADF0-E20A4CC256BE}"/>
            </a:ext>
          </a:extLst>
        </xdr:cNvPr>
        <xdr:cNvSpPr/>
      </xdr:nvSpPr>
      <xdr:spPr>
        <a:xfrm>
          <a:off x="5231956" y="4676099"/>
          <a:ext cx="705772" cy="538018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35</xdr:row>
      <xdr:rowOff>30167</xdr:rowOff>
    </xdr:from>
    <xdr:to>
      <xdr:col>48</xdr:col>
      <xdr:colOff>52185</xdr:colOff>
      <xdr:row>40</xdr:row>
      <xdr:rowOff>57917</xdr:rowOff>
    </xdr:to>
    <xdr:sp macro="" textlink="">
      <xdr:nvSpPr>
        <xdr:cNvPr id="26" name="中かっこ 25">
          <a:extLst>
            <a:ext uri="{FF2B5EF4-FFF2-40B4-BE49-F238E27FC236}">
              <a16:creationId xmlns:a16="http://schemas.microsoft.com/office/drawing/2014/main" id="{81BAB55A-889F-4506-B019-1F05352FAE58}"/>
            </a:ext>
          </a:extLst>
        </xdr:cNvPr>
        <xdr:cNvSpPr/>
      </xdr:nvSpPr>
      <xdr:spPr>
        <a:xfrm>
          <a:off x="3627940" y="6042960"/>
          <a:ext cx="715969" cy="531371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47635</xdr:colOff>
      <xdr:row>44</xdr:row>
      <xdr:rowOff>42867</xdr:rowOff>
    </xdr:from>
    <xdr:to>
      <xdr:col>31</xdr:col>
      <xdr:colOff>45835</xdr:colOff>
      <xdr:row>49</xdr:row>
      <xdr:rowOff>70617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B9038AFD-C37E-47D1-93B7-7993A6A0C867}"/>
            </a:ext>
          </a:extLst>
        </xdr:cNvPr>
        <xdr:cNvSpPr/>
      </xdr:nvSpPr>
      <xdr:spPr>
        <a:xfrm>
          <a:off x="5135450" y="6039221"/>
          <a:ext cx="748477" cy="613904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47635</xdr:colOff>
      <xdr:row>34</xdr:row>
      <xdr:rowOff>42867</xdr:rowOff>
    </xdr:from>
    <xdr:to>
      <xdr:col>32</xdr:col>
      <xdr:colOff>45835</xdr:colOff>
      <xdr:row>39</xdr:row>
      <xdr:rowOff>70617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13F64C41-C5D6-41AD-943A-4102DF7BF8C8}"/>
            </a:ext>
          </a:extLst>
        </xdr:cNvPr>
        <xdr:cNvSpPr/>
      </xdr:nvSpPr>
      <xdr:spPr>
        <a:xfrm>
          <a:off x="2226955" y="4873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47635</xdr:colOff>
      <xdr:row>24</xdr:row>
      <xdr:rowOff>42867</xdr:rowOff>
    </xdr:from>
    <xdr:to>
      <xdr:col>27</xdr:col>
      <xdr:colOff>45835</xdr:colOff>
      <xdr:row>29</xdr:row>
      <xdr:rowOff>70617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2C1159F7-30EE-4AC1-9FDA-D6222D219DA7}"/>
            </a:ext>
          </a:extLst>
        </xdr:cNvPr>
        <xdr:cNvSpPr/>
      </xdr:nvSpPr>
      <xdr:spPr>
        <a:xfrm>
          <a:off x="1769755" y="3730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74</xdr:row>
      <xdr:rowOff>30167</xdr:rowOff>
    </xdr:from>
    <xdr:to>
      <xdr:col>48</xdr:col>
      <xdr:colOff>52185</xdr:colOff>
      <xdr:row>79</xdr:row>
      <xdr:rowOff>57917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7C7A7C3E-17BC-4AC2-A3CB-9534C5933C15}"/>
            </a:ext>
          </a:extLst>
        </xdr:cNvPr>
        <xdr:cNvSpPr/>
      </xdr:nvSpPr>
      <xdr:spPr>
        <a:xfrm>
          <a:off x="3592205" y="9471347"/>
          <a:ext cx="71194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47635</xdr:colOff>
      <xdr:row>14</xdr:row>
      <xdr:rowOff>42867</xdr:rowOff>
    </xdr:from>
    <xdr:to>
      <xdr:col>30</xdr:col>
      <xdr:colOff>45835</xdr:colOff>
      <xdr:row>19</xdr:row>
      <xdr:rowOff>70617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64610BE7-6409-4837-BCA1-796EED7D088C}"/>
            </a:ext>
          </a:extLst>
        </xdr:cNvPr>
        <xdr:cNvSpPr/>
      </xdr:nvSpPr>
      <xdr:spPr>
        <a:xfrm>
          <a:off x="2044075" y="2587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14</xdr:row>
      <xdr:rowOff>42867</xdr:rowOff>
    </xdr:from>
    <xdr:to>
      <xdr:col>64</xdr:col>
      <xdr:colOff>45835</xdr:colOff>
      <xdr:row>19</xdr:row>
      <xdr:rowOff>70617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354DD538-3963-4C62-8957-5C662B153C16}"/>
            </a:ext>
          </a:extLst>
        </xdr:cNvPr>
        <xdr:cNvSpPr/>
      </xdr:nvSpPr>
      <xdr:spPr>
        <a:xfrm>
          <a:off x="5031115" y="2587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47635</xdr:colOff>
      <xdr:row>34</xdr:row>
      <xdr:rowOff>42867</xdr:rowOff>
    </xdr:from>
    <xdr:to>
      <xdr:col>68</xdr:col>
      <xdr:colOff>45835</xdr:colOff>
      <xdr:row>39</xdr:row>
      <xdr:rowOff>70617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A8142BF8-DE88-4287-BCF5-27B402165ED2}"/>
            </a:ext>
          </a:extLst>
        </xdr:cNvPr>
        <xdr:cNvSpPr/>
      </xdr:nvSpPr>
      <xdr:spPr>
        <a:xfrm>
          <a:off x="5396875" y="4873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47635</xdr:colOff>
      <xdr:row>44</xdr:row>
      <xdr:rowOff>42867</xdr:rowOff>
    </xdr:from>
    <xdr:to>
      <xdr:col>64</xdr:col>
      <xdr:colOff>45835</xdr:colOff>
      <xdr:row>49</xdr:row>
      <xdr:rowOff>70617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7D9D72B9-9C2D-4BFC-BAC9-BE5C13951BA2}"/>
            </a:ext>
          </a:extLst>
        </xdr:cNvPr>
        <xdr:cNvSpPr/>
      </xdr:nvSpPr>
      <xdr:spPr>
        <a:xfrm>
          <a:off x="5031115" y="6016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47635</xdr:colOff>
      <xdr:row>24</xdr:row>
      <xdr:rowOff>42867</xdr:rowOff>
    </xdr:from>
    <xdr:to>
      <xdr:col>61</xdr:col>
      <xdr:colOff>45835</xdr:colOff>
      <xdr:row>29</xdr:row>
      <xdr:rowOff>70617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4D48E619-8AE0-4232-9477-0F9F3E9542BF}"/>
            </a:ext>
          </a:extLst>
        </xdr:cNvPr>
        <xdr:cNvSpPr/>
      </xdr:nvSpPr>
      <xdr:spPr>
        <a:xfrm>
          <a:off x="4756795" y="3730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41285</xdr:colOff>
      <xdr:row>35</xdr:row>
      <xdr:rowOff>30167</xdr:rowOff>
    </xdr:from>
    <xdr:to>
      <xdr:col>48</xdr:col>
      <xdr:colOff>52185</xdr:colOff>
      <xdr:row>40</xdr:row>
      <xdr:rowOff>57917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C839A015-6A1E-4E05-B762-797BA3C86E02}"/>
            </a:ext>
          </a:extLst>
        </xdr:cNvPr>
        <xdr:cNvSpPr/>
      </xdr:nvSpPr>
      <xdr:spPr>
        <a:xfrm>
          <a:off x="3592205" y="4975547"/>
          <a:ext cx="71194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47635</xdr:colOff>
      <xdr:row>44</xdr:row>
      <xdr:rowOff>42867</xdr:rowOff>
    </xdr:from>
    <xdr:to>
      <xdr:col>31</xdr:col>
      <xdr:colOff>45835</xdr:colOff>
      <xdr:row>49</xdr:row>
      <xdr:rowOff>70617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83863250-1E68-4FEB-94F1-E348D821678D}"/>
            </a:ext>
          </a:extLst>
        </xdr:cNvPr>
        <xdr:cNvSpPr/>
      </xdr:nvSpPr>
      <xdr:spPr>
        <a:xfrm>
          <a:off x="2135515" y="6016947"/>
          <a:ext cx="729720" cy="599250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61903</xdr:colOff>
      <xdr:row>18</xdr:row>
      <xdr:rowOff>71434</xdr:rowOff>
    </xdr:from>
    <xdr:to>
      <xdr:col>16</xdr:col>
      <xdr:colOff>2953</xdr:colOff>
      <xdr:row>23</xdr:row>
      <xdr:rowOff>39371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A7056601-C3B4-4B49-AC59-B8A19029CCD2}"/>
            </a:ext>
          </a:extLst>
        </xdr:cNvPr>
        <xdr:cNvSpPr/>
      </xdr:nvSpPr>
      <xdr:spPr>
        <a:xfrm>
          <a:off x="1846253" y="21669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12</xdr:row>
      <xdr:rowOff>71434</xdr:rowOff>
    </xdr:from>
    <xdr:to>
      <xdr:col>35</xdr:col>
      <xdr:colOff>2953</xdr:colOff>
      <xdr:row>17</xdr:row>
      <xdr:rowOff>39371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AE3314AB-74B1-4DD5-AB74-62EEA91E8A75}"/>
            </a:ext>
          </a:extLst>
        </xdr:cNvPr>
        <xdr:cNvSpPr/>
      </xdr:nvSpPr>
      <xdr:spPr>
        <a:xfrm>
          <a:off x="3052753" y="1608134"/>
          <a:ext cx="703050" cy="4314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12</xdr:row>
      <xdr:rowOff>71434</xdr:rowOff>
    </xdr:from>
    <xdr:to>
      <xdr:col>54</xdr:col>
      <xdr:colOff>2953</xdr:colOff>
      <xdr:row>17</xdr:row>
      <xdr:rowOff>39371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8934F58F-E2CD-4083-8B9F-64DAC8A4090F}"/>
            </a:ext>
          </a:extLst>
        </xdr:cNvPr>
        <xdr:cNvSpPr/>
      </xdr:nvSpPr>
      <xdr:spPr>
        <a:xfrm>
          <a:off x="4259253" y="1608134"/>
          <a:ext cx="703050" cy="4314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18</xdr:row>
      <xdr:rowOff>71434</xdr:rowOff>
    </xdr:from>
    <xdr:to>
      <xdr:col>54</xdr:col>
      <xdr:colOff>2953</xdr:colOff>
      <xdr:row>23</xdr:row>
      <xdr:rowOff>39371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E580AD76-371B-4B8E-8C09-9A789DEFF131}"/>
            </a:ext>
          </a:extLst>
        </xdr:cNvPr>
        <xdr:cNvSpPr/>
      </xdr:nvSpPr>
      <xdr:spPr>
        <a:xfrm>
          <a:off x="4259253" y="21669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24</xdr:row>
      <xdr:rowOff>71434</xdr:rowOff>
    </xdr:from>
    <xdr:to>
      <xdr:col>35</xdr:col>
      <xdr:colOff>2953</xdr:colOff>
      <xdr:row>29</xdr:row>
      <xdr:rowOff>39371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246269E8-DFE3-4CAF-BA4A-CF2CFE21A2F8}"/>
            </a:ext>
          </a:extLst>
        </xdr:cNvPr>
        <xdr:cNvSpPr/>
      </xdr:nvSpPr>
      <xdr:spPr>
        <a:xfrm>
          <a:off x="3052753" y="27384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24</xdr:row>
      <xdr:rowOff>71434</xdr:rowOff>
    </xdr:from>
    <xdr:to>
      <xdr:col>16</xdr:col>
      <xdr:colOff>2953</xdr:colOff>
      <xdr:row>29</xdr:row>
      <xdr:rowOff>39371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B32372E4-0A4F-4BD2-A003-3134FB1497CD}"/>
            </a:ext>
          </a:extLst>
        </xdr:cNvPr>
        <xdr:cNvSpPr/>
      </xdr:nvSpPr>
      <xdr:spPr>
        <a:xfrm>
          <a:off x="1846253" y="27384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44</xdr:row>
      <xdr:rowOff>71434</xdr:rowOff>
    </xdr:from>
    <xdr:to>
      <xdr:col>16</xdr:col>
      <xdr:colOff>2953</xdr:colOff>
      <xdr:row>49</xdr:row>
      <xdr:rowOff>39371</xdr:rowOff>
    </xdr:to>
    <xdr:sp macro="" textlink="">
      <xdr:nvSpPr>
        <xdr:cNvPr id="8" name="中かっこ 7">
          <a:extLst>
            <a:ext uri="{FF2B5EF4-FFF2-40B4-BE49-F238E27FC236}">
              <a16:creationId xmlns:a16="http://schemas.microsoft.com/office/drawing/2014/main" id="{E8F52DCB-B315-4FF6-9487-1EFE092B31C0}"/>
            </a:ext>
          </a:extLst>
        </xdr:cNvPr>
        <xdr:cNvSpPr/>
      </xdr:nvSpPr>
      <xdr:spPr>
        <a:xfrm>
          <a:off x="1846253" y="46688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38</xdr:row>
      <xdr:rowOff>71434</xdr:rowOff>
    </xdr:from>
    <xdr:to>
      <xdr:col>35</xdr:col>
      <xdr:colOff>2953</xdr:colOff>
      <xdr:row>43</xdr:row>
      <xdr:rowOff>39371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71CBAC5B-EBC4-4392-8BCA-C5595E9D01A7}"/>
            </a:ext>
          </a:extLst>
        </xdr:cNvPr>
        <xdr:cNvSpPr/>
      </xdr:nvSpPr>
      <xdr:spPr>
        <a:xfrm>
          <a:off x="3052753" y="40973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38</xdr:row>
      <xdr:rowOff>71434</xdr:rowOff>
    </xdr:from>
    <xdr:to>
      <xdr:col>54</xdr:col>
      <xdr:colOff>2953</xdr:colOff>
      <xdr:row>43</xdr:row>
      <xdr:rowOff>39371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D65EA529-2116-46B3-B4DB-87F8CE9AA2F5}"/>
            </a:ext>
          </a:extLst>
        </xdr:cNvPr>
        <xdr:cNvSpPr/>
      </xdr:nvSpPr>
      <xdr:spPr>
        <a:xfrm>
          <a:off x="4259253" y="40973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61903</xdr:colOff>
      <xdr:row>44</xdr:row>
      <xdr:rowOff>71434</xdr:rowOff>
    </xdr:from>
    <xdr:to>
      <xdr:col>54</xdr:col>
      <xdr:colOff>2953</xdr:colOff>
      <xdr:row>49</xdr:row>
      <xdr:rowOff>39371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04B05AE0-C223-4A04-A646-888F522B688C}"/>
            </a:ext>
          </a:extLst>
        </xdr:cNvPr>
        <xdr:cNvSpPr/>
      </xdr:nvSpPr>
      <xdr:spPr>
        <a:xfrm>
          <a:off x="4259253" y="46688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61903</xdr:colOff>
      <xdr:row>50</xdr:row>
      <xdr:rowOff>71434</xdr:rowOff>
    </xdr:from>
    <xdr:to>
      <xdr:col>35</xdr:col>
      <xdr:colOff>2953</xdr:colOff>
      <xdr:row>55</xdr:row>
      <xdr:rowOff>39371</xdr:rowOff>
    </xdr:to>
    <xdr:sp macro="" textlink="">
      <xdr:nvSpPr>
        <xdr:cNvPr id="12" name="中かっこ 11">
          <a:extLst>
            <a:ext uri="{FF2B5EF4-FFF2-40B4-BE49-F238E27FC236}">
              <a16:creationId xmlns:a16="http://schemas.microsoft.com/office/drawing/2014/main" id="{A9CAD20F-DE95-46A3-9062-A0E83FC87E6D}"/>
            </a:ext>
          </a:extLst>
        </xdr:cNvPr>
        <xdr:cNvSpPr/>
      </xdr:nvSpPr>
      <xdr:spPr>
        <a:xfrm>
          <a:off x="3052753" y="52403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61903</xdr:colOff>
      <xdr:row>50</xdr:row>
      <xdr:rowOff>71434</xdr:rowOff>
    </xdr:from>
    <xdr:to>
      <xdr:col>16</xdr:col>
      <xdr:colOff>2953</xdr:colOff>
      <xdr:row>55</xdr:row>
      <xdr:rowOff>39371</xdr:rowOff>
    </xdr:to>
    <xdr:sp macro="" textlink="">
      <xdr:nvSpPr>
        <xdr:cNvPr id="13" name="中かっこ 12">
          <a:extLst>
            <a:ext uri="{FF2B5EF4-FFF2-40B4-BE49-F238E27FC236}">
              <a16:creationId xmlns:a16="http://schemas.microsoft.com/office/drawing/2014/main" id="{EAA2AF35-380C-4B1B-94ED-D635D21AD437}"/>
            </a:ext>
          </a:extLst>
        </xdr:cNvPr>
        <xdr:cNvSpPr/>
      </xdr:nvSpPr>
      <xdr:spPr>
        <a:xfrm>
          <a:off x="1846253" y="5240334"/>
          <a:ext cx="703050" cy="444187"/>
        </a:xfrm>
        <a:prstGeom prst="brace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96</xdr:row>
      <xdr:rowOff>71439</xdr:rowOff>
    </xdr:from>
    <xdr:to>
      <xdr:col>32</xdr:col>
      <xdr:colOff>2958</xdr:colOff>
      <xdr:row>101</xdr:row>
      <xdr:rowOff>39377</xdr:rowOff>
    </xdr:to>
    <xdr:sp macro="" textlink="">
      <xdr:nvSpPr>
        <xdr:cNvPr id="14" name="中かっこ 13">
          <a:extLst>
            <a:ext uri="{FF2B5EF4-FFF2-40B4-BE49-F238E27FC236}">
              <a16:creationId xmlns:a16="http://schemas.microsoft.com/office/drawing/2014/main" id="{330FDB7C-B9BF-4EF9-BEAA-0C6D49B48AE6}"/>
            </a:ext>
          </a:extLst>
        </xdr:cNvPr>
        <xdr:cNvSpPr/>
      </xdr:nvSpPr>
      <xdr:spPr bwMode="auto">
        <a:xfrm>
          <a:off x="2862258" y="99075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96</xdr:row>
      <xdr:rowOff>71439</xdr:rowOff>
    </xdr:from>
    <xdr:to>
      <xdr:col>49</xdr:col>
      <xdr:colOff>2958</xdr:colOff>
      <xdr:row>101</xdr:row>
      <xdr:rowOff>39377</xdr:rowOff>
    </xdr:to>
    <xdr:sp macro="" textlink="">
      <xdr:nvSpPr>
        <xdr:cNvPr id="15" name="中かっこ 14">
          <a:extLst>
            <a:ext uri="{FF2B5EF4-FFF2-40B4-BE49-F238E27FC236}">
              <a16:creationId xmlns:a16="http://schemas.microsoft.com/office/drawing/2014/main" id="{F5D93A84-B2AF-4D37-B423-94E2E6464328}"/>
            </a:ext>
          </a:extLst>
        </xdr:cNvPr>
        <xdr:cNvSpPr/>
      </xdr:nvSpPr>
      <xdr:spPr bwMode="auto">
        <a:xfrm>
          <a:off x="3941758" y="99075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102</xdr:row>
      <xdr:rowOff>71439</xdr:rowOff>
    </xdr:from>
    <xdr:to>
      <xdr:col>15</xdr:col>
      <xdr:colOff>2958</xdr:colOff>
      <xdr:row>107</xdr:row>
      <xdr:rowOff>39377</xdr:rowOff>
    </xdr:to>
    <xdr:sp macro="" textlink="">
      <xdr:nvSpPr>
        <xdr:cNvPr id="16" name="中かっこ 15">
          <a:extLst>
            <a:ext uri="{FF2B5EF4-FFF2-40B4-BE49-F238E27FC236}">
              <a16:creationId xmlns:a16="http://schemas.microsoft.com/office/drawing/2014/main" id="{83B8BA97-56AE-41EB-B635-3FB2E6BF23D2}"/>
            </a:ext>
          </a:extLst>
        </xdr:cNvPr>
        <xdr:cNvSpPr/>
      </xdr:nvSpPr>
      <xdr:spPr bwMode="auto">
        <a:xfrm>
          <a:off x="1785298" y="10479089"/>
          <a:ext cx="70051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102</xdr:row>
      <xdr:rowOff>71439</xdr:rowOff>
    </xdr:from>
    <xdr:to>
      <xdr:col>49</xdr:col>
      <xdr:colOff>2958</xdr:colOff>
      <xdr:row>107</xdr:row>
      <xdr:rowOff>39377</xdr:rowOff>
    </xdr:to>
    <xdr:sp macro="" textlink="">
      <xdr:nvSpPr>
        <xdr:cNvPr id="17" name="中かっこ 16">
          <a:extLst>
            <a:ext uri="{FF2B5EF4-FFF2-40B4-BE49-F238E27FC236}">
              <a16:creationId xmlns:a16="http://schemas.microsoft.com/office/drawing/2014/main" id="{859D6CDB-6637-41CC-95B1-63A42A78DC97}"/>
            </a:ext>
          </a:extLst>
        </xdr:cNvPr>
        <xdr:cNvSpPr/>
      </xdr:nvSpPr>
      <xdr:spPr bwMode="auto">
        <a:xfrm>
          <a:off x="3941758" y="104790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108</xdr:row>
      <xdr:rowOff>71439</xdr:rowOff>
    </xdr:from>
    <xdr:to>
      <xdr:col>15</xdr:col>
      <xdr:colOff>2958</xdr:colOff>
      <xdr:row>113</xdr:row>
      <xdr:rowOff>39377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DFC6D276-8BCE-42FF-B9B8-67725371AEFF}"/>
            </a:ext>
          </a:extLst>
        </xdr:cNvPr>
        <xdr:cNvSpPr/>
      </xdr:nvSpPr>
      <xdr:spPr bwMode="auto">
        <a:xfrm>
          <a:off x="1782758" y="110505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108</xdr:row>
      <xdr:rowOff>71439</xdr:rowOff>
    </xdr:from>
    <xdr:to>
      <xdr:col>32</xdr:col>
      <xdr:colOff>2958</xdr:colOff>
      <xdr:row>113</xdr:row>
      <xdr:rowOff>39377</xdr:rowOff>
    </xdr:to>
    <xdr:sp macro="" textlink="">
      <xdr:nvSpPr>
        <xdr:cNvPr id="19" name="中かっこ 18">
          <a:extLst>
            <a:ext uri="{FF2B5EF4-FFF2-40B4-BE49-F238E27FC236}">
              <a16:creationId xmlns:a16="http://schemas.microsoft.com/office/drawing/2014/main" id="{3B301931-ED03-4075-BEA9-D434866F7DDA}"/>
            </a:ext>
          </a:extLst>
        </xdr:cNvPr>
        <xdr:cNvSpPr/>
      </xdr:nvSpPr>
      <xdr:spPr bwMode="auto">
        <a:xfrm>
          <a:off x="2867142" y="11050589"/>
          <a:ext cx="698166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114</xdr:row>
      <xdr:rowOff>66676</xdr:rowOff>
    </xdr:from>
    <xdr:to>
      <xdr:col>15</xdr:col>
      <xdr:colOff>2958</xdr:colOff>
      <xdr:row>119</xdr:row>
      <xdr:rowOff>34614</xdr:rowOff>
    </xdr:to>
    <xdr:sp macro="" textlink="">
      <xdr:nvSpPr>
        <xdr:cNvPr id="20" name="中かっこ 19">
          <a:extLst>
            <a:ext uri="{FF2B5EF4-FFF2-40B4-BE49-F238E27FC236}">
              <a16:creationId xmlns:a16="http://schemas.microsoft.com/office/drawing/2014/main" id="{23D3AB0D-3AF8-4C75-BDBC-093ADEDB09A8}"/>
            </a:ext>
          </a:extLst>
        </xdr:cNvPr>
        <xdr:cNvSpPr/>
      </xdr:nvSpPr>
      <xdr:spPr bwMode="auto">
        <a:xfrm>
          <a:off x="1782758" y="11617326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114</xdr:row>
      <xdr:rowOff>61914</xdr:rowOff>
    </xdr:from>
    <xdr:to>
      <xdr:col>31</xdr:col>
      <xdr:colOff>60105</xdr:colOff>
      <xdr:row>119</xdr:row>
      <xdr:rowOff>29852</xdr:rowOff>
    </xdr:to>
    <xdr:sp macro="" textlink="">
      <xdr:nvSpPr>
        <xdr:cNvPr id="21" name="中かっこ 20">
          <a:extLst>
            <a:ext uri="{FF2B5EF4-FFF2-40B4-BE49-F238E27FC236}">
              <a16:creationId xmlns:a16="http://schemas.microsoft.com/office/drawing/2014/main" id="{B457FDE2-BA40-4D34-885F-ECDE6E87DDE8}"/>
            </a:ext>
          </a:extLst>
        </xdr:cNvPr>
        <xdr:cNvSpPr/>
      </xdr:nvSpPr>
      <xdr:spPr bwMode="auto">
        <a:xfrm>
          <a:off x="2857493" y="11612564"/>
          <a:ext cx="701462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114</xdr:row>
      <xdr:rowOff>66676</xdr:rowOff>
    </xdr:from>
    <xdr:to>
      <xdr:col>48</xdr:col>
      <xdr:colOff>60108</xdr:colOff>
      <xdr:row>119</xdr:row>
      <xdr:rowOff>34614</xdr:rowOff>
    </xdr:to>
    <xdr:sp macro="" textlink="">
      <xdr:nvSpPr>
        <xdr:cNvPr id="22" name="中かっこ 21">
          <a:extLst>
            <a:ext uri="{FF2B5EF4-FFF2-40B4-BE49-F238E27FC236}">
              <a16:creationId xmlns:a16="http://schemas.microsoft.com/office/drawing/2014/main" id="{4543FF37-9C9C-4859-B69B-7D3C7CA98646}"/>
            </a:ext>
          </a:extLst>
        </xdr:cNvPr>
        <xdr:cNvSpPr/>
      </xdr:nvSpPr>
      <xdr:spPr bwMode="auto">
        <a:xfrm>
          <a:off x="3936995" y="11617326"/>
          <a:ext cx="701463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108</xdr:row>
      <xdr:rowOff>71439</xdr:rowOff>
    </xdr:from>
    <xdr:to>
      <xdr:col>66</xdr:col>
      <xdr:colOff>2958</xdr:colOff>
      <xdr:row>113</xdr:row>
      <xdr:rowOff>39377</xdr:rowOff>
    </xdr:to>
    <xdr:sp macro="" textlink="">
      <xdr:nvSpPr>
        <xdr:cNvPr id="23" name="中かっこ 22">
          <a:extLst>
            <a:ext uri="{FF2B5EF4-FFF2-40B4-BE49-F238E27FC236}">
              <a16:creationId xmlns:a16="http://schemas.microsoft.com/office/drawing/2014/main" id="{3AD36BB9-D711-4B60-A1D7-3586DF0125FE}"/>
            </a:ext>
          </a:extLst>
        </xdr:cNvPr>
        <xdr:cNvSpPr/>
      </xdr:nvSpPr>
      <xdr:spPr bwMode="auto">
        <a:xfrm>
          <a:off x="5021258" y="110505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102</xdr:row>
      <xdr:rowOff>71439</xdr:rowOff>
    </xdr:from>
    <xdr:to>
      <xdr:col>66</xdr:col>
      <xdr:colOff>2958</xdr:colOff>
      <xdr:row>107</xdr:row>
      <xdr:rowOff>39377</xdr:rowOff>
    </xdr:to>
    <xdr:sp macro="" textlink="">
      <xdr:nvSpPr>
        <xdr:cNvPr id="24" name="中かっこ 23">
          <a:extLst>
            <a:ext uri="{FF2B5EF4-FFF2-40B4-BE49-F238E27FC236}">
              <a16:creationId xmlns:a16="http://schemas.microsoft.com/office/drawing/2014/main" id="{F3B23603-CC8C-483E-BA96-9342BCB9F76B}"/>
            </a:ext>
          </a:extLst>
        </xdr:cNvPr>
        <xdr:cNvSpPr/>
      </xdr:nvSpPr>
      <xdr:spPr bwMode="auto">
        <a:xfrm>
          <a:off x="5021258" y="104790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96</xdr:row>
      <xdr:rowOff>71439</xdr:rowOff>
    </xdr:from>
    <xdr:to>
      <xdr:col>66</xdr:col>
      <xdr:colOff>2958</xdr:colOff>
      <xdr:row>101</xdr:row>
      <xdr:rowOff>39377</xdr:rowOff>
    </xdr:to>
    <xdr:sp macro="" textlink="">
      <xdr:nvSpPr>
        <xdr:cNvPr id="25" name="中かっこ 24">
          <a:extLst>
            <a:ext uri="{FF2B5EF4-FFF2-40B4-BE49-F238E27FC236}">
              <a16:creationId xmlns:a16="http://schemas.microsoft.com/office/drawing/2014/main" id="{D5E3469F-2C49-43AF-B2BF-0A58B98B9DFD}"/>
            </a:ext>
          </a:extLst>
        </xdr:cNvPr>
        <xdr:cNvSpPr/>
      </xdr:nvSpPr>
      <xdr:spPr bwMode="auto">
        <a:xfrm>
          <a:off x="5021258" y="99075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61908</xdr:colOff>
      <xdr:row>64</xdr:row>
      <xdr:rowOff>71439</xdr:rowOff>
    </xdr:from>
    <xdr:to>
      <xdr:col>32</xdr:col>
      <xdr:colOff>2958</xdr:colOff>
      <xdr:row>69</xdr:row>
      <xdr:rowOff>39377</xdr:rowOff>
    </xdr:to>
    <xdr:sp macro="" textlink="">
      <xdr:nvSpPr>
        <xdr:cNvPr id="26" name="中かっこ 25">
          <a:extLst>
            <a:ext uri="{FF2B5EF4-FFF2-40B4-BE49-F238E27FC236}">
              <a16:creationId xmlns:a16="http://schemas.microsoft.com/office/drawing/2014/main" id="{C8208E00-6337-4C78-8065-916F03F19BAF}"/>
            </a:ext>
          </a:extLst>
        </xdr:cNvPr>
        <xdr:cNvSpPr/>
      </xdr:nvSpPr>
      <xdr:spPr bwMode="auto">
        <a:xfrm>
          <a:off x="2862258" y="67198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64</xdr:row>
      <xdr:rowOff>71439</xdr:rowOff>
    </xdr:from>
    <xdr:to>
      <xdr:col>49</xdr:col>
      <xdr:colOff>2958</xdr:colOff>
      <xdr:row>69</xdr:row>
      <xdr:rowOff>39377</xdr:rowOff>
    </xdr:to>
    <xdr:sp macro="" textlink="">
      <xdr:nvSpPr>
        <xdr:cNvPr id="27" name="中かっこ 26">
          <a:extLst>
            <a:ext uri="{FF2B5EF4-FFF2-40B4-BE49-F238E27FC236}">
              <a16:creationId xmlns:a16="http://schemas.microsoft.com/office/drawing/2014/main" id="{CD829E01-C07D-450D-89C1-9A01EE5ABC55}"/>
            </a:ext>
          </a:extLst>
        </xdr:cNvPr>
        <xdr:cNvSpPr/>
      </xdr:nvSpPr>
      <xdr:spPr bwMode="auto">
        <a:xfrm>
          <a:off x="3941758" y="67198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948</xdr:colOff>
      <xdr:row>70</xdr:row>
      <xdr:rowOff>71439</xdr:rowOff>
    </xdr:from>
    <xdr:to>
      <xdr:col>15</xdr:col>
      <xdr:colOff>2958</xdr:colOff>
      <xdr:row>75</xdr:row>
      <xdr:rowOff>39377</xdr:rowOff>
    </xdr:to>
    <xdr:sp macro="" textlink="">
      <xdr:nvSpPr>
        <xdr:cNvPr id="28" name="中かっこ 27">
          <a:extLst>
            <a:ext uri="{FF2B5EF4-FFF2-40B4-BE49-F238E27FC236}">
              <a16:creationId xmlns:a16="http://schemas.microsoft.com/office/drawing/2014/main" id="{55EE39B3-22A7-4036-928F-6A8B527D6F96}"/>
            </a:ext>
          </a:extLst>
        </xdr:cNvPr>
        <xdr:cNvSpPr/>
      </xdr:nvSpPr>
      <xdr:spPr bwMode="auto">
        <a:xfrm>
          <a:off x="1785298" y="7291389"/>
          <a:ext cx="70051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61908</xdr:colOff>
      <xdr:row>70</xdr:row>
      <xdr:rowOff>71439</xdr:rowOff>
    </xdr:from>
    <xdr:to>
      <xdr:col>49</xdr:col>
      <xdr:colOff>2958</xdr:colOff>
      <xdr:row>75</xdr:row>
      <xdr:rowOff>39377</xdr:rowOff>
    </xdr:to>
    <xdr:sp macro="" textlink="">
      <xdr:nvSpPr>
        <xdr:cNvPr id="29" name="中かっこ 28">
          <a:extLst>
            <a:ext uri="{FF2B5EF4-FFF2-40B4-BE49-F238E27FC236}">
              <a16:creationId xmlns:a16="http://schemas.microsoft.com/office/drawing/2014/main" id="{8F11602B-5B70-4849-93E6-58837CCA487A}"/>
            </a:ext>
          </a:extLst>
        </xdr:cNvPr>
        <xdr:cNvSpPr/>
      </xdr:nvSpPr>
      <xdr:spPr bwMode="auto">
        <a:xfrm>
          <a:off x="3941758" y="72913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76</xdr:row>
      <xdr:rowOff>71439</xdr:rowOff>
    </xdr:from>
    <xdr:to>
      <xdr:col>15</xdr:col>
      <xdr:colOff>2958</xdr:colOff>
      <xdr:row>81</xdr:row>
      <xdr:rowOff>39377</xdr:rowOff>
    </xdr:to>
    <xdr:sp macro="" textlink="">
      <xdr:nvSpPr>
        <xdr:cNvPr id="30" name="中かっこ 29">
          <a:extLst>
            <a:ext uri="{FF2B5EF4-FFF2-40B4-BE49-F238E27FC236}">
              <a16:creationId xmlns:a16="http://schemas.microsoft.com/office/drawing/2014/main" id="{0429C582-C242-4C45-8419-B96C288B9908}"/>
            </a:ext>
          </a:extLst>
        </xdr:cNvPr>
        <xdr:cNvSpPr/>
      </xdr:nvSpPr>
      <xdr:spPr bwMode="auto">
        <a:xfrm>
          <a:off x="1782758" y="78628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3292</xdr:colOff>
      <xdr:row>76</xdr:row>
      <xdr:rowOff>71439</xdr:rowOff>
    </xdr:from>
    <xdr:to>
      <xdr:col>32</xdr:col>
      <xdr:colOff>2958</xdr:colOff>
      <xdr:row>81</xdr:row>
      <xdr:rowOff>39377</xdr:rowOff>
    </xdr:to>
    <xdr:sp macro="" textlink="">
      <xdr:nvSpPr>
        <xdr:cNvPr id="31" name="中かっこ 30">
          <a:extLst>
            <a:ext uri="{FF2B5EF4-FFF2-40B4-BE49-F238E27FC236}">
              <a16:creationId xmlns:a16="http://schemas.microsoft.com/office/drawing/2014/main" id="{67B2F755-EBE7-45DF-B75B-41FC391CCF2D}"/>
            </a:ext>
          </a:extLst>
        </xdr:cNvPr>
        <xdr:cNvSpPr/>
      </xdr:nvSpPr>
      <xdr:spPr bwMode="auto">
        <a:xfrm>
          <a:off x="2867142" y="7862889"/>
          <a:ext cx="698166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61908</xdr:colOff>
      <xdr:row>82</xdr:row>
      <xdr:rowOff>66676</xdr:rowOff>
    </xdr:from>
    <xdr:to>
      <xdr:col>15</xdr:col>
      <xdr:colOff>2958</xdr:colOff>
      <xdr:row>87</xdr:row>
      <xdr:rowOff>34614</xdr:rowOff>
    </xdr:to>
    <xdr:sp macro="" textlink="">
      <xdr:nvSpPr>
        <xdr:cNvPr id="32" name="中かっこ 31">
          <a:extLst>
            <a:ext uri="{FF2B5EF4-FFF2-40B4-BE49-F238E27FC236}">
              <a16:creationId xmlns:a16="http://schemas.microsoft.com/office/drawing/2014/main" id="{18CC16F5-EADD-4C52-A1E7-F7BB1AE7F4C9}"/>
            </a:ext>
          </a:extLst>
        </xdr:cNvPr>
        <xdr:cNvSpPr/>
      </xdr:nvSpPr>
      <xdr:spPr bwMode="auto">
        <a:xfrm>
          <a:off x="1782758" y="8429626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57143</xdr:colOff>
      <xdr:row>82</xdr:row>
      <xdr:rowOff>61914</xdr:rowOff>
    </xdr:from>
    <xdr:to>
      <xdr:col>31</xdr:col>
      <xdr:colOff>60105</xdr:colOff>
      <xdr:row>87</xdr:row>
      <xdr:rowOff>29852</xdr:rowOff>
    </xdr:to>
    <xdr:sp macro="" textlink="">
      <xdr:nvSpPr>
        <xdr:cNvPr id="33" name="中かっこ 32">
          <a:extLst>
            <a:ext uri="{FF2B5EF4-FFF2-40B4-BE49-F238E27FC236}">
              <a16:creationId xmlns:a16="http://schemas.microsoft.com/office/drawing/2014/main" id="{A59B1A81-6502-46CA-9A27-4AFC3E6FCDF5}"/>
            </a:ext>
          </a:extLst>
        </xdr:cNvPr>
        <xdr:cNvSpPr/>
      </xdr:nvSpPr>
      <xdr:spPr bwMode="auto">
        <a:xfrm>
          <a:off x="2857493" y="8424864"/>
          <a:ext cx="701462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57145</xdr:colOff>
      <xdr:row>82</xdr:row>
      <xdr:rowOff>66676</xdr:rowOff>
    </xdr:from>
    <xdr:to>
      <xdr:col>48</xdr:col>
      <xdr:colOff>60108</xdr:colOff>
      <xdr:row>87</xdr:row>
      <xdr:rowOff>34614</xdr:rowOff>
    </xdr:to>
    <xdr:sp macro="" textlink="">
      <xdr:nvSpPr>
        <xdr:cNvPr id="34" name="中かっこ 33">
          <a:extLst>
            <a:ext uri="{FF2B5EF4-FFF2-40B4-BE49-F238E27FC236}">
              <a16:creationId xmlns:a16="http://schemas.microsoft.com/office/drawing/2014/main" id="{ED84EE71-3DB0-44A7-ACBB-89A73B47C075}"/>
            </a:ext>
          </a:extLst>
        </xdr:cNvPr>
        <xdr:cNvSpPr/>
      </xdr:nvSpPr>
      <xdr:spPr bwMode="auto">
        <a:xfrm>
          <a:off x="3936995" y="8429626"/>
          <a:ext cx="701463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76</xdr:row>
      <xdr:rowOff>71439</xdr:rowOff>
    </xdr:from>
    <xdr:to>
      <xdr:col>66</xdr:col>
      <xdr:colOff>2958</xdr:colOff>
      <xdr:row>81</xdr:row>
      <xdr:rowOff>39377</xdr:rowOff>
    </xdr:to>
    <xdr:sp macro="" textlink="">
      <xdr:nvSpPr>
        <xdr:cNvPr id="35" name="中かっこ 34">
          <a:extLst>
            <a:ext uri="{FF2B5EF4-FFF2-40B4-BE49-F238E27FC236}">
              <a16:creationId xmlns:a16="http://schemas.microsoft.com/office/drawing/2014/main" id="{9D809BBE-F65F-44D7-9DE7-55C015113CAC}"/>
            </a:ext>
          </a:extLst>
        </xdr:cNvPr>
        <xdr:cNvSpPr/>
      </xdr:nvSpPr>
      <xdr:spPr bwMode="auto">
        <a:xfrm>
          <a:off x="5021258" y="78628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70</xdr:row>
      <xdr:rowOff>71439</xdr:rowOff>
    </xdr:from>
    <xdr:to>
      <xdr:col>66</xdr:col>
      <xdr:colOff>2958</xdr:colOff>
      <xdr:row>75</xdr:row>
      <xdr:rowOff>39377</xdr:rowOff>
    </xdr:to>
    <xdr:sp macro="" textlink="">
      <xdr:nvSpPr>
        <xdr:cNvPr id="36" name="中かっこ 35">
          <a:extLst>
            <a:ext uri="{FF2B5EF4-FFF2-40B4-BE49-F238E27FC236}">
              <a16:creationId xmlns:a16="http://schemas.microsoft.com/office/drawing/2014/main" id="{F4B0DC57-EA7E-4B00-A6D5-E1534D11E96A}"/>
            </a:ext>
          </a:extLst>
        </xdr:cNvPr>
        <xdr:cNvSpPr/>
      </xdr:nvSpPr>
      <xdr:spPr bwMode="auto">
        <a:xfrm>
          <a:off x="5021258" y="72913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61908</xdr:colOff>
      <xdr:row>64</xdr:row>
      <xdr:rowOff>71439</xdr:rowOff>
    </xdr:from>
    <xdr:to>
      <xdr:col>66</xdr:col>
      <xdr:colOff>2958</xdr:colOff>
      <xdr:row>69</xdr:row>
      <xdr:rowOff>39377</xdr:rowOff>
    </xdr:to>
    <xdr:sp macro="" textlink="">
      <xdr:nvSpPr>
        <xdr:cNvPr id="37" name="中かっこ 36">
          <a:extLst>
            <a:ext uri="{FF2B5EF4-FFF2-40B4-BE49-F238E27FC236}">
              <a16:creationId xmlns:a16="http://schemas.microsoft.com/office/drawing/2014/main" id="{33375DFD-AFBA-4599-8487-36E530D54C5A}"/>
            </a:ext>
          </a:extLst>
        </xdr:cNvPr>
        <xdr:cNvSpPr/>
      </xdr:nvSpPr>
      <xdr:spPr bwMode="auto">
        <a:xfrm>
          <a:off x="5021258" y="6719889"/>
          <a:ext cx="703050" cy="444188"/>
        </a:xfrm>
        <a:prstGeom prst="bracePair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3:X46"/>
  <sheetViews>
    <sheetView workbookViewId="0"/>
  </sheetViews>
  <sheetFormatPr defaultRowHeight="13.2" x14ac:dyDescent="0.2"/>
  <cols>
    <col min="4" max="4" width="4.6640625" customWidth="1"/>
    <col min="5" max="5" width="1.6640625" customWidth="1"/>
    <col min="6" max="6" width="4.6640625" customWidth="1"/>
    <col min="7" max="7" width="1.6640625" customWidth="1"/>
    <col min="8" max="8" width="4.6640625" customWidth="1"/>
    <col min="9" max="9" width="1.6640625" customWidth="1"/>
    <col min="10" max="11" width="4.6640625" customWidth="1"/>
    <col min="12" max="12" width="1.6640625" customWidth="1"/>
    <col min="13" max="13" width="4.6640625" customWidth="1"/>
    <col min="14" max="14" width="1.6640625" customWidth="1"/>
    <col min="15" max="15" width="4.6640625" customWidth="1"/>
    <col min="16" max="16" width="1.6640625" customWidth="1"/>
    <col min="17" max="18" width="4.6640625" customWidth="1"/>
    <col min="19" max="19" width="1.6640625" customWidth="1"/>
    <col min="20" max="20" width="4.6640625" customWidth="1"/>
    <col min="21" max="21" width="1.6640625" customWidth="1"/>
    <col min="22" max="22" width="4.6640625" customWidth="1"/>
    <col min="23" max="23" width="1.6640625" customWidth="1"/>
    <col min="24" max="24" width="4.6640625" customWidth="1"/>
  </cols>
  <sheetData>
    <row r="3" spans="1:4" x14ac:dyDescent="0.2">
      <c r="A3" t="s">
        <v>19</v>
      </c>
    </row>
    <row r="4" spans="1:4" x14ac:dyDescent="0.2">
      <c r="A4" t="s">
        <v>20</v>
      </c>
    </row>
    <row r="6" spans="1:4" x14ac:dyDescent="0.2">
      <c r="A6" t="s">
        <v>21</v>
      </c>
    </row>
    <row r="7" spans="1:4" x14ac:dyDescent="0.2">
      <c r="A7" t="s">
        <v>22</v>
      </c>
    </row>
    <row r="9" spans="1:4" x14ac:dyDescent="0.2">
      <c r="A9" t="s">
        <v>86</v>
      </c>
    </row>
    <row r="10" spans="1:4" x14ac:dyDescent="0.2">
      <c r="A10" t="s">
        <v>23</v>
      </c>
    </row>
    <row r="11" spans="1:4" x14ac:dyDescent="0.2">
      <c r="A11" t="s">
        <v>87</v>
      </c>
    </row>
    <row r="14" spans="1:4" x14ac:dyDescent="0.2">
      <c r="A14" s="120" t="s">
        <v>24</v>
      </c>
      <c r="B14" s="120"/>
      <c r="C14" s="120"/>
      <c r="D14" s="120"/>
    </row>
    <row r="16" spans="1:4" x14ac:dyDescent="0.2">
      <c r="A16" t="s">
        <v>25</v>
      </c>
    </row>
    <row r="18" spans="1:24" x14ac:dyDescent="0.2">
      <c r="A18" t="s">
        <v>26</v>
      </c>
    </row>
    <row r="19" spans="1:24" x14ac:dyDescent="0.2">
      <c r="A19" t="s">
        <v>27</v>
      </c>
    </row>
    <row r="21" spans="1:24" x14ac:dyDescent="0.2">
      <c r="A21" t="s">
        <v>28</v>
      </c>
    </row>
    <row r="23" spans="1:24" x14ac:dyDescent="0.2">
      <c r="C23" t="s">
        <v>29</v>
      </c>
    </row>
    <row r="25" spans="1:24" ht="13.8" thickBot="1" x14ac:dyDescent="0.25"/>
    <row r="26" spans="1:24" ht="13.8" thickBot="1" x14ac:dyDescent="0.25">
      <c r="B26" s="533"/>
      <c r="C26" s="534"/>
      <c r="D26" s="530" t="s">
        <v>30</v>
      </c>
      <c r="E26" s="531"/>
      <c r="F26" s="531"/>
      <c r="G26" s="531"/>
      <c r="H26" s="531"/>
      <c r="I26" s="531"/>
      <c r="J26" s="532"/>
      <c r="K26" s="530" t="s">
        <v>31</v>
      </c>
      <c r="L26" s="531"/>
      <c r="M26" s="531"/>
      <c r="N26" s="531"/>
      <c r="O26" s="531"/>
      <c r="P26" s="531"/>
      <c r="Q26" s="532"/>
      <c r="R26" s="530" t="s">
        <v>32</v>
      </c>
      <c r="S26" s="531"/>
      <c r="T26" s="531"/>
      <c r="U26" s="531"/>
      <c r="V26" s="531"/>
      <c r="W26" s="531"/>
      <c r="X26" s="532"/>
    </row>
    <row r="27" spans="1:24" x14ac:dyDescent="0.2">
      <c r="B27" s="121"/>
      <c r="C27" s="122"/>
      <c r="D27" s="539"/>
      <c r="E27" s="539"/>
      <c r="F27" s="539"/>
      <c r="G27" s="539"/>
      <c r="H27" s="539"/>
      <c r="I27" s="539"/>
      <c r="J27" s="540"/>
      <c r="K27" s="123" t="s">
        <v>33</v>
      </c>
      <c r="L27">
        <v>1</v>
      </c>
      <c r="M27" s="2"/>
      <c r="Q27" s="124"/>
      <c r="R27" s="123" t="s">
        <v>33</v>
      </c>
      <c r="X27" s="124"/>
    </row>
    <row r="28" spans="1:24" x14ac:dyDescent="0.2">
      <c r="B28" s="544" t="s">
        <v>30</v>
      </c>
      <c r="C28" s="545"/>
      <c r="D28" s="539"/>
      <c r="E28" s="539"/>
      <c r="F28" s="539"/>
      <c r="G28" s="539"/>
      <c r="H28" s="539"/>
      <c r="I28" s="539"/>
      <c r="J28" s="540"/>
      <c r="K28" s="123"/>
      <c r="M28" s="2">
        <v>0</v>
      </c>
      <c r="N28" t="s">
        <v>34</v>
      </c>
      <c r="O28" s="2">
        <v>25</v>
      </c>
      <c r="Q28" s="124"/>
      <c r="R28" s="123"/>
      <c r="U28" t="s">
        <v>34</v>
      </c>
      <c r="X28" s="124"/>
    </row>
    <row r="29" spans="1:24" x14ac:dyDescent="0.2">
      <c r="B29" s="544"/>
      <c r="C29" s="545"/>
      <c r="D29" s="539"/>
      <c r="E29" s="539"/>
      <c r="F29" s="539"/>
      <c r="G29" s="539"/>
      <c r="H29" s="539"/>
      <c r="I29" s="539"/>
      <c r="J29" s="540"/>
      <c r="K29" s="123">
        <v>0</v>
      </c>
      <c r="M29" s="2">
        <v>0</v>
      </c>
      <c r="N29" t="s">
        <v>34</v>
      </c>
      <c r="O29" s="2">
        <v>25</v>
      </c>
      <c r="Q29" s="124">
        <v>3</v>
      </c>
      <c r="R29" s="123"/>
      <c r="U29" t="s">
        <v>34</v>
      </c>
      <c r="X29" s="124"/>
    </row>
    <row r="30" spans="1:24" x14ac:dyDescent="0.2">
      <c r="B30" s="544"/>
      <c r="C30" s="545"/>
      <c r="D30" s="539"/>
      <c r="E30" s="539"/>
      <c r="F30" s="539"/>
      <c r="G30" s="539"/>
      <c r="H30" s="539"/>
      <c r="I30" s="539"/>
      <c r="J30" s="540"/>
      <c r="K30" s="123"/>
      <c r="M30" s="2">
        <v>0</v>
      </c>
      <c r="N30" t="s">
        <v>34</v>
      </c>
      <c r="O30" s="2">
        <v>25</v>
      </c>
      <c r="Q30" s="124"/>
      <c r="R30" s="123"/>
      <c r="U30" t="s">
        <v>34</v>
      </c>
      <c r="X30" s="124"/>
    </row>
    <row r="31" spans="1:24" ht="13.8" thickBot="1" x14ac:dyDescent="0.25">
      <c r="B31" s="125"/>
      <c r="C31" s="127"/>
      <c r="D31" s="542"/>
      <c r="E31" s="542"/>
      <c r="F31" s="542"/>
      <c r="G31" s="542"/>
      <c r="H31" s="542"/>
      <c r="I31" s="542"/>
      <c r="J31" s="543"/>
      <c r="K31" s="125"/>
      <c r="L31" s="126"/>
      <c r="M31" s="126"/>
      <c r="N31" s="126"/>
      <c r="O31" s="126"/>
      <c r="P31" s="126"/>
      <c r="Q31" s="127"/>
      <c r="R31" s="125"/>
      <c r="S31" s="126"/>
      <c r="T31" s="126"/>
      <c r="U31" s="126"/>
      <c r="V31" s="126"/>
      <c r="W31" s="126"/>
      <c r="X31" s="127"/>
    </row>
    <row r="32" spans="1:24" x14ac:dyDescent="0.2">
      <c r="B32" s="121"/>
      <c r="C32" s="122"/>
      <c r="D32" s="1" t="s">
        <v>33</v>
      </c>
      <c r="E32" s="1"/>
      <c r="F32" s="1"/>
      <c r="G32" s="1"/>
      <c r="H32" s="1"/>
      <c r="I32" s="1"/>
      <c r="J32" s="122"/>
      <c r="K32" s="535"/>
      <c r="L32" s="536"/>
      <c r="M32" s="536"/>
      <c r="N32" s="536"/>
      <c r="O32" s="536"/>
      <c r="P32" s="536"/>
      <c r="Q32" s="537"/>
      <c r="R32" s="121" t="s">
        <v>33</v>
      </c>
      <c r="S32" s="1"/>
      <c r="T32" s="1"/>
      <c r="U32" s="1"/>
      <c r="V32" s="1"/>
      <c r="W32" s="1"/>
      <c r="X32" s="122"/>
    </row>
    <row r="33" spans="2:24" x14ac:dyDescent="0.2">
      <c r="B33" s="544" t="s">
        <v>31</v>
      </c>
      <c r="C33" s="545"/>
      <c r="F33" s="2">
        <v>25</v>
      </c>
      <c r="G33" t="s">
        <v>34</v>
      </c>
      <c r="H33" s="2">
        <v>0</v>
      </c>
      <c r="J33" s="124"/>
      <c r="K33" s="538"/>
      <c r="L33" s="539"/>
      <c r="M33" s="539"/>
      <c r="N33" s="539"/>
      <c r="O33" s="539"/>
      <c r="P33" s="539"/>
      <c r="Q33" s="540"/>
      <c r="R33" s="123"/>
      <c r="T33" s="2">
        <v>25</v>
      </c>
      <c r="U33" t="s">
        <v>34</v>
      </c>
      <c r="V33" s="2">
        <v>18</v>
      </c>
      <c r="X33" s="124"/>
    </row>
    <row r="34" spans="2:24" x14ac:dyDescent="0.2">
      <c r="B34" s="544"/>
      <c r="C34" s="545"/>
      <c r="D34">
        <v>3</v>
      </c>
      <c r="F34" s="2">
        <v>25</v>
      </c>
      <c r="G34" t="s">
        <v>34</v>
      </c>
      <c r="H34" s="2">
        <v>0</v>
      </c>
      <c r="J34" s="128">
        <v>0</v>
      </c>
      <c r="K34" s="538"/>
      <c r="L34" s="539"/>
      <c r="M34" s="539"/>
      <c r="N34" s="539"/>
      <c r="O34" s="539"/>
      <c r="P34" s="539"/>
      <c r="Q34" s="540"/>
      <c r="R34" s="123">
        <v>3</v>
      </c>
      <c r="T34" s="2">
        <v>25</v>
      </c>
      <c r="U34" t="s">
        <v>34</v>
      </c>
      <c r="V34" s="2">
        <v>20</v>
      </c>
      <c r="X34" s="128">
        <v>0</v>
      </c>
    </row>
    <row r="35" spans="2:24" x14ac:dyDescent="0.2">
      <c r="B35" s="544"/>
      <c r="C35" s="545"/>
      <c r="F35" s="2">
        <v>25</v>
      </c>
      <c r="G35" t="s">
        <v>34</v>
      </c>
      <c r="H35" s="2">
        <v>0</v>
      </c>
      <c r="J35" s="124"/>
      <c r="K35" s="538"/>
      <c r="L35" s="539"/>
      <c r="M35" s="539"/>
      <c r="N35" s="539"/>
      <c r="O35" s="539"/>
      <c r="P35" s="539"/>
      <c r="Q35" s="540"/>
      <c r="R35" s="123"/>
      <c r="T35" s="2">
        <v>25</v>
      </c>
      <c r="U35" t="s">
        <v>34</v>
      </c>
      <c r="V35" s="2">
        <v>23</v>
      </c>
      <c r="X35" s="124"/>
    </row>
    <row r="36" spans="2:24" ht="13.8" thickBot="1" x14ac:dyDescent="0.25">
      <c r="B36" s="125"/>
      <c r="C36" s="127"/>
      <c r="D36" s="126"/>
      <c r="E36" s="126"/>
      <c r="F36" s="126"/>
      <c r="G36" s="126"/>
      <c r="H36" s="126"/>
      <c r="I36" s="126"/>
      <c r="J36" s="127"/>
      <c r="K36" s="541"/>
      <c r="L36" s="542"/>
      <c r="M36" s="542"/>
      <c r="N36" s="542"/>
      <c r="O36" s="542"/>
      <c r="P36" s="542"/>
      <c r="Q36" s="543"/>
      <c r="R36" s="125"/>
      <c r="S36" s="126"/>
      <c r="T36" s="126"/>
      <c r="U36" s="126"/>
      <c r="V36" s="126"/>
      <c r="W36" s="126"/>
      <c r="X36" s="127"/>
    </row>
    <row r="37" spans="2:24" x14ac:dyDescent="0.2">
      <c r="B37" s="121"/>
      <c r="C37" s="122"/>
      <c r="D37" s="1" t="s">
        <v>33</v>
      </c>
      <c r="E37" s="1"/>
      <c r="F37" s="1"/>
      <c r="G37" s="1"/>
      <c r="H37" s="1"/>
      <c r="I37" s="1"/>
      <c r="J37" s="122"/>
      <c r="K37" s="121" t="s">
        <v>33</v>
      </c>
      <c r="L37" s="1"/>
      <c r="M37" s="1"/>
      <c r="N37" s="1"/>
      <c r="O37" s="1"/>
      <c r="P37" s="1"/>
      <c r="Q37" s="122"/>
      <c r="R37" s="535"/>
      <c r="S37" s="536"/>
      <c r="T37" s="536"/>
      <c r="U37" s="536"/>
      <c r="V37" s="536"/>
      <c r="W37" s="536"/>
      <c r="X37" s="537"/>
    </row>
    <row r="38" spans="2:24" x14ac:dyDescent="0.2">
      <c r="B38" s="544" t="s">
        <v>32</v>
      </c>
      <c r="C38" s="545"/>
      <c r="G38" t="s">
        <v>34</v>
      </c>
      <c r="J38" s="124"/>
      <c r="K38" s="123"/>
      <c r="M38" s="2">
        <v>18</v>
      </c>
      <c r="N38" t="s">
        <v>34</v>
      </c>
      <c r="O38" s="2">
        <v>25</v>
      </c>
      <c r="Q38" s="124"/>
      <c r="R38" s="538"/>
      <c r="S38" s="539"/>
      <c r="T38" s="539"/>
      <c r="U38" s="539"/>
      <c r="V38" s="539"/>
      <c r="W38" s="539"/>
      <c r="X38" s="540"/>
    </row>
    <row r="39" spans="2:24" x14ac:dyDescent="0.2">
      <c r="B39" s="544"/>
      <c r="C39" s="545"/>
      <c r="G39" t="s">
        <v>34</v>
      </c>
      <c r="J39" s="124"/>
      <c r="K39" s="123">
        <v>0</v>
      </c>
      <c r="M39" s="2">
        <v>20</v>
      </c>
      <c r="N39" t="s">
        <v>34</v>
      </c>
      <c r="O39" s="2">
        <v>25</v>
      </c>
      <c r="Q39" s="124">
        <v>3</v>
      </c>
      <c r="R39" s="538"/>
      <c r="S39" s="539"/>
      <c r="T39" s="539"/>
      <c r="U39" s="539"/>
      <c r="V39" s="539"/>
      <c r="W39" s="539"/>
      <c r="X39" s="540"/>
    </row>
    <row r="40" spans="2:24" x14ac:dyDescent="0.2">
      <c r="B40" s="544"/>
      <c r="C40" s="545"/>
      <c r="G40" t="s">
        <v>34</v>
      </c>
      <c r="J40" s="124"/>
      <c r="K40" s="123"/>
      <c r="M40" s="2">
        <v>23</v>
      </c>
      <c r="N40" t="s">
        <v>34</v>
      </c>
      <c r="O40" s="2">
        <v>25</v>
      </c>
      <c r="Q40" s="124"/>
      <c r="R40" s="538"/>
      <c r="S40" s="539"/>
      <c r="T40" s="539"/>
      <c r="U40" s="539"/>
      <c r="V40" s="539"/>
      <c r="W40" s="539"/>
      <c r="X40" s="540"/>
    </row>
    <row r="41" spans="2:24" ht="13.8" thickBot="1" x14ac:dyDescent="0.25">
      <c r="B41" s="125"/>
      <c r="C41" s="127"/>
      <c r="D41" s="126"/>
      <c r="E41" s="126"/>
      <c r="F41" s="126"/>
      <c r="G41" s="126"/>
      <c r="H41" s="126"/>
      <c r="I41" s="126"/>
      <c r="J41" s="127"/>
      <c r="K41" s="125"/>
      <c r="L41" s="126"/>
      <c r="M41" s="126"/>
      <c r="N41" s="126"/>
      <c r="O41" s="126"/>
      <c r="P41" s="126"/>
      <c r="Q41" s="127"/>
      <c r="R41" s="541"/>
      <c r="S41" s="542"/>
      <c r="T41" s="542"/>
      <c r="U41" s="542"/>
      <c r="V41" s="542"/>
      <c r="W41" s="542"/>
      <c r="X41" s="543"/>
    </row>
    <row r="43" spans="2:24" ht="16.2" x14ac:dyDescent="0.2">
      <c r="B43" s="529" t="s">
        <v>83</v>
      </c>
      <c r="C43" s="529"/>
      <c r="D43" s="529"/>
      <c r="E43" s="529"/>
      <c r="F43" s="529"/>
    </row>
    <row r="45" spans="2:24" s="4" customFormat="1" ht="15.9" customHeight="1" x14ac:dyDescent="0.2">
      <c r="B45" s="4" t="s">
        <v>84</v>
      </c>
    </row>
    <row r="46" spans="2:24" s="4" customFormat="1" ht="15.9" customHeight="1" x14ac:dyDescent="0.2">
      <c r="B46" s="4" t="s">
        <v>85</v>
      </c>
    </row>
  </sheetData>
  <mergeCells count="11">
    <mergeCell ref="B43:F43"/>
    <mergeCell ref="R26:X26"/>
    <mergeCell ref="K26:Q26"/>
    <mergeCell ref="D26:J26"/>
    <mergeCell ref="B26:C26"/>
    <mergeCell ref="R37:X41"/>
    <mergeCell ref="K32:Q36"/>
    <mergeCell ref="D27:J31"/>
    <mergeCell ref="B38:C40"/>
    <mergeCell ref="B33:C35"/>
    <mergeCell ref="B28:C30"/>
  </mergeCells>
  <phoneticPr fontId="6"/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9F45-969A-47EE-9DA3-1F883F59D4F0}">
  <dimension ref="A1:DV157"/>
  <sheetViews>
    <sheetView workbookViewId="0">
      <selection sqref="A1:CU1"/>
    </sheetView>
  </sheetViews>
  <sheetFormatPr defaultColWidth="8.88671875" defaultRowHeight="13.2" x14ac:dyDescent="0.2"/>
  <cols>
    <col min="1" max="1" width="22.77734375" style="288" customWidth="1"/>
    <col min="2" max="4" width="0.88671875" style="290" customWidth="1"/>
    <col min="5" max="11" width="0.88671875" style="288" customWidth="1"/>
    <col min="12" max="14" width="0.88671875" style="291" customWidth="1"/>
    <col min="15" max="16" width="0.88671875" style="292" customWidth="1"/>
    <col min="17" max="23" width="0.88671875" style="288" customWidth="1"/>
    <col min="24" max="25" width="0.88671875" style="291" customWidth="1"/>
    <col min="26" max="28" width="0.88671875" style="292" customWidth="1"/>
    <col min="29" max="35" width="0.88671875" style="288" customWidth="1"/>
    <col min="36" max="37" width="0.88671875" style="291" customWidth="1"/>
    <col min="38" max="39" width="0.88671875" style="292" customWidth="1"/>
    <col min="40" max="47" width="0.88671875" style="288" customWidth="1"/>
    <col min="48" max="64" width="0.88671875" style="291" customWidth="1"/>
    <col min="65" max="133" width="0.88671875" style="288" customWidth="1"/>
    <col min="134" max="16384" width="8.88671875" style="288"/>
  </cols>
  <sheetData>
    <row r="1" spans="1:109" ht="14.4" x14ac:dyDescent="0.2">
      <c r="A1" s="851" t="s">
        <v>90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851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  <c r="BB1" s="851"/>
      <c r="BC1" s="851"/>
      <c r="BD1" s="851"/>
      <c r="BE1" s="851"/>
      <c r="BF1" s="851"/>
      <c r="BG1" s="851"/>
      <c r="BH1" s="851"/>
      <c r="BI1" s="851"/>
      <c r="BJ1" s="851"/>
      <c r="BK1" s="851"/>
      <c r="BL1" s="851"/>
      <c r="BM1" s="851"/>
      <c r="BN1" s="851"/>
      <c r="BO1" s="851"/>
      <c r="BP1" s="851"/>
      <c r="BQ1" s="851"/>
      <c r="BR1" s="851"/>
      <c r="BS1" s="851"/>
      <c r="BT1" s="851"/>
      <c r="BU1" s="851"/>
      <c r="BV1" s="851"/>
      <c r="BW1" s="851"/>
      <c r="BX1" s="851"/>
      <c r="BY1" s="851"/>
      <c r="BZ1" s="851"/>
      <c r="CA1" s="851"/>
      <c r="CB1" s="851"/>
      <c r="CC1" s="851"/>
      <c r="CD1" s="851"/>
      <c r="CE1" s="851"/>
      <c r="CF1" s="851"/>
      <c r="CG1" s="851"/>
      <c r="CH1" s="851"/>
      <c r="CI1" s="851"/>
      <c r="CJ1" s="851"/>
      <c r="CK1" s="851"/>
      <c r="CL1" s="851"/>
      <c r="CM1" s="851"/>
      <c r="CN1" s="851"/>
      <c r="CO1" s="851"/>
      <c r="CP1" s="851"/>
      <c r="CQ1" s="851"/>
      <c r="CR1" s="851"/>
      <c r="CS1" s="851"/>
      <c r="CT1" s="851"/>
      <c r="CU1" s="851"/>
      <c r="CV1" s="363"/>
      <c r="CW1" s="363"/>
      <c r="CX1" s="363"/>
      <c r="CY1" s="363"/>
      <c r="CZ1" s="363"/>
    </row>
    <row r="2" spans="1:109" ht="14.4" x14ac:dyDescent="0.2">
      <c r="A2" s="852" t="s">
        <v>91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C2" s="852"/>
      <c r="AD2" s="852"/>
      <c r="AE2" s="852"/>
      <c r="AF2" s="852"/>
      <c r="AG2" s="852"/>
      <c r="AH2" s="852"/>
      <c r="AI2" s="852"/>
      <c r="AJ2" s="852"/>
      <c r="AK2" s="852"/>
      <c r="AL2" s="852"/>
      <c r="AM2" s="852"/>
      <c r="AN2" s="852"/>
      <c r="AO2" s="852"/>
      <c r="AP2" s="852"/>
      <c r="AQ2" s="852"/>
      <c r="AR2" s="852"/>
      <c r="AS2" s="852"/>
      <c r="AT2" s="852"/>
      <c r="AU2" s="852"/>
      <c r="AV2" s="852"/>
      <c r="AW2" s="852"/>
      <c r="AX2" s="852"/>
      <c r="AY2" s="852"/>
      <c r="AZ2" s="852"/>
      <c r="BA2" s="852"/>
      <c r="BB2" s="852"/>
      <c r="BC2" s="852"/>
      <c r="BD2" s="852"/>
      <c r="BE2" s="852"/>
      <c r="BF2" s="852"/>
      <c r="BG2" s="852"/>
      <c r="BH2" s="852"/>
      <c r="BI2" s="852"/>
      <c r="BJ2" s="852"/>
      <c r="BK2" s="852"/>
      <c r="BL2" s="852"/>
      <c r="BM2" s="852"/>
      <c r="BN2" s="852"/>
      <c r="BO2" s="852"/>
      <c r="BP2" s="852"/>
      <c r="BQ2" s="852"/>
      <c r="BR2" s="852"/>
      <c r="BS2" s="852"/>
      <c r="BT2" s="852"/>
      <c r="BU2" s="852"/>
      <c r="BV2" s="852"/>
      <c r="BW2" s="852"/>
      <c r="BX2" s="852"/>
      <c r="BY2" s="852"/>
      <c r="BZ2" s="852"/>
      <c r="CA2" s="852"/>
      <c r="CB2" s="852"/>
      <c r="CC2" s="852"/>
      <c r="CD2" s="852"/>
      <c r="CE2" s="852"/>
      <c r="CF2" s="852"/>
      <c r="CG2" s="852"/>
      <c r="CH2" s="852"/>
      <c r="CI2" s="852"/>
      <c r="CJ2" s="852"/>
      <c r="CK2" s="852"/>
      <c r="CL2" s="852"/>
      <c r="CM2" s="852"/>
      <c r="CN2" s="852"/>
      <c r="CO2" s="852"/>
      <c r="CP2" s="852"/>
      <c r="CQ2" s="852"/>
      <c r="CR2" s="852"/>
      <c r="CS2" s="852"/>
      <c r="CT2" s="852"/>
      <c r="CU2" s="852"/>
      <c r="CV2" s="366"/>
      <c r="CW2" s="366"/>
      <c r="CX2" s="366"/>
      <c r="CY2" s="366"/>
      <c r="CZ2" s="366"/>
    </row>
    <row r="3" spans="1:109" ht="14.4" x14ac:dyDescent="0.2">
      <c r="A3" s="853" t="s">
        <v>138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53"/>
      <c r="AO3" s="853"/>
      <c r="AP3" s="853"/>
      <c r="AQ3" s="853"/>
      <c r="AR3" s="853"/>
      <c r="AS3" s="853"/>
      <c r="AT3" s="853"/>
      <c r="AU3" s="853"/>
      <c r="AV3" s="853"/>
      <c r="AW3" s="853"/>
      <c r="AX3" s="853"/>
      <c r="AY3" s="853"/>
      <c r="AZ3" s="853"/>
      <c r="BA3" s="853"/>
      <c r="BB3" s="853"/>
      <c r="BC3" s="853"/>
      <c r="BD3" s="853"/>
      <c r="BE3" s="853"/>
      <c r="BF3" s="853"/>
      <c r="BG3" s="853"/>
      <c r="BH3" s="853"/>
      <c r="BI3" s="853"/>
      <c r="BJ3" s="853"/>
      <c r="BK3" s="853"/>
      <c r="BL3" s="853"/>
      <c r="BM3" s="853"/>
      <c r="BN3" s="853"/>
      <c r="BO3" s="853"/>
      <c r="BP3" s="853"/>
      <c r="BQ3" s="853"/>
      <c r="BR3" s="853"/>
      <c r="BS3" s="853"/>
      <c r="BT3" s="853"/>
      <c r="BU3" s="853"/>
      <c r="BV3" s="853"/>
      <c r="BW3" s="853"/>
      <c r="BX3" s="853"/>
      <c r="BY3" s="853"/>
      <c r="BZ3" s="853"/>
      <c r="CA3" s="853"/>
      <c r="CB3" s="853"/>
      <c r="CC3" s="853"/>
      <c r="CD3" s="853"/>
      <c r="CE3" s="853"/>
      <c r="CF3" s="853"/>
      <c r="CG3" s="853"/>
      <c r="CH3" s="853"/>
      <c r="CI3" s="853"/>
      <c r="CJ3" s="853"/>
      <c r="CK3" s="853"/>
      <c r="CL3" s="853"/>
      <c r="CM3" s="853"/>
      <c r="CN3" s="853"/>
      <c r="CO3" s="853"/>
      <c r="CP3" s="853"/>
      <c r="CQ3" s="853"/>
      <c r="CR3" s="853"/>
      <c r="CS3" s="853"/>
      <c r="CT3" s="853"/>
      <c r="CU3" s="853"/>
      <c r="CV3" s="364"/>
      <c r="CW3" s="364"/>
      <c r="CX3" s="364"/>
      <c r="CY3" s="364"/>
      <c r="CZ3" s="364"/>
    </row>
    <row r="4" spans="1:109" ht="10.050000000000001" customHeight="1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</row>
    <row r="5" spans="1:109" ht="13.95" customHeight="1" x14ac:dyDescent="0.2">
      <c r="BX5" s="854" t="s">
        <v>137</v>
      </c>
      <c r="BY5" s="854"/>
      <c r="BZ5" s="854"/>
      <c r="CA5" s="854"/>
      <c r="CB5" s="854"/>
      <c r="CC5" s="854"/>
      <c r="CD5" s="854"/>
      <c r="CE5" s="854"/>
      <c r="CF5" s="854"/>
      <c r="CG5" s="854"/>
      <c r="CH5" s="854"/>
      <c r="CI5" s="854"/>
      <c r="CJ5" s="854"/>
      <c r="CK5" s="854"/>
      <c r="CL5" s="854"/>
      <c r="CM5" s="854"/>
      <c r="CN5" s="854"/>
      <c r="CO5" s="854"/>
      <c r="CP5" s="854"/>
      <c r="CQ5" s="854"/>
      <c r="CR5" s="854"/>
      <c r="CS5" s="854"/>
      <c r="CT5" s="854"/>
      <c r="CU5" s="854"/>
      <c r="CV5" s="854"/>
      <c r="CW5" s="854"/>
      <c r="CX5" s="854"/>
      <c r="CY5" s="854"/>
    </row>
    <row r="6" spans="1:109" ht="15.9" customHeight="1" x14ac:dyDescent="0.2">
      <c r="A6" s="289" t="s">
        <v>58</v>
      </c>
      <c r="B6" s="855" t="s">
        <v>59</v>
      </c>
      <c r="C6" s="855"/>
      <c r="D6" s="855"/>
      <c r="E6" s="855"/>
      <c r="F6" s="855"/>
      <c r="G6" s="855"/>
      <c r="H6" s="856" t="s">
        <v>60</v>
      </c>
      <c r="I6" s="856"/>
      <c r="J6" s="857" t="s">
        <v>92</v>
      </c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  <c r="AN6" s="855"/>
      <c r="AO6" s="855"/>
      <c r="AP6" s="855"/>
      <c r="AQ6" s="855"/>
      <c r="AR6" s="855"/>
      <c r="AS6" s="855"/>
      <c r="AT6" s="855"/>
      <c r="AU6" s="855"/>
      <c r="AV6" s="855"/>
      <c r="AW6" s="855"/>
      <c r="AX6" s="855"/>
      <c r="AY6" s="855"/>
      <c r="AZ6" s="855"/>
      <c r="BA6" s="855"/>
      <c r="BB6" s="855"/>
      <c r="BC6" s="855"/>
      <c r="BD6" s="855"/>
      <c r="BE6" s="855"/>
      <c r="BF6" s="855"/>
      <c r="BG6" s="855"/>
      <c r="BH6" s="855"/>
      <c r="BI6" s="855"/>
      <c r="BJ6" s="855"/>
      <c r="BK6" s="855"/>
      <c r="BL6" s="855"/>
      <c r="BM6" s="855"/>
      <c r="BO6" s="858" t="s">
        <v>61</v>
      </c>
      <c r="BP6" s="858"/>
      <c r="BQ6" s="858"/>
      <c r="BR6" s="858"/>
      <c r="BS6" s="858"/>
      <c r="BT6" s="858"/>
      <c r="BU6" s="858"/>
      <c r="BV6" s="858"/>
      <c r="BW6" s="858"/>
      <c r="BX6" s="858"/>
      <c r="BY6" s="858"/>
      <c r="BZ6" s="858"/>
      <c r="CA6" s="858"/>
    </row>
    <row r="7" spans="1:109" ht="8.1" customHeight="1" x14ac:dyDescent="0.2"/>
    <row r="8" spans="1:109" ht="8.1" customHeight="1" x14ac:dyDescent="0.2">
      <c r="A8" s="877" t="s">
        <v>3</v>
      </c>
      <c r="B8" s="481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1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3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2"/>
      <c r="BA8" s="482"/>
      <c r="BB8" s="482"/>
      <c r="BC8" s="482"/>
      <c r="BD8" s="482"/>
      <c r="BE8" s="482"/>
      <c r="BF8" s="482"/>
      <c r="BG8" s="859" t="s">
        <v>49</v>
      </c>
      <c r="BH8" s="860"/>
      <c r="BI8" s="860"/>
      <c r="BJ8" s="860"/>
      <c r="BK8" s="860"/>
      <c r="BL8" s="859" t="s">
        <v>1</v>
      </c>
      <c r="BM8" s="860"/>
      <c r="BN8" s="860"/>
      <c r="BO8" s="860"/>
      <c r="BP8" s="860"/>
      <c r="BQ8" s="859" t="s">
        <v>15</v>
      </c>
      <c r="BR8" s="860"/>
      <c r="BS8" s="860"/>
      <c r="BT8" s="860"/>
      <c r="BU8" s="860"/>
      <c r="BV8" s="860"/>
      <c r="BW8" s="860"/>
      <c r="BX8" s="860"/>
      <c r="BY8" s="860"/>
      <c r="BZ8" s="860"/>
      <c r="CA8" s="860"/>
      <c r="CB8" s="861"/>
      <c r="CC8" s="874" t="s">
        <v>52</v>
      </c>
      <c r="CD8" s="875"/>
      <c r="CE8" s="875"/>
      <c r="CF8" s="875"/>
      <c r="CG8" s="875"/>
      <c r="CH8" s="875"/>
      <c r="CI8" s="875"/>
      <c r="CJ8" s="875"/>
      <c r="CK8" s="875"/>
      <c r="CL8" s="875"/>
      <c r="CM8" s="875"/>
      <c r="CN8" s="875"/>
      <c r="CO8" s="875"/>
      <c r="CP8" s="875"/>
      <c r="CQ8" s="875"/>
      <c r="CR8" s="875"/>
      <c r="CS8" s="875"/>
      <c r="CT8" s="876"/>
      <c r="CU8" s="874" t="s">
        <v>62</v>
      </c>
      <c r="CV8" s="875"/>
      <c r="CW8" s="875"/>
      <c r="CX8" s="875"/>
      <c r="CY8" s="876"/>
      <c r="DA8" s="297"/>
      <c r="DB8" s="297"/>
      <c r="DC8" s="297"/>
      <c r="DD8" s="297"/>
      <c r="DE8" s="297"/>
    </row>
    <row r="9" spans="1:109" ht="8.1" customHeight="1" x14ac:dyDescent="0.2">
      <c r="A9" s="878"/>
      <c r="B9" s="878" t="str">
        <f>A15</f>
        <v>京都Ｋａｉｓｅｒ</v>
      </c>
      <c r="C9" s="879"/>
      <c r="D9" s="879"/>
      <c r="E9" s="879"/>
      <c r="F9" s="879"/>
      <c r="G9" s="879"/>
      <c r="H9" s="879"/>
      <c r="I9" s="879"/>
      <c r="J9" s="879"/>
      <c r="K9" s="879"/>
      <c r="L9" s="879"/>
      <c r="M9" s="879"/>
      <c r="N9" s="879"/>
      <c r="O9" s="879"/>
      <c r="P9" s="879"/>
      <c r="Q9" s="879"/>
      <c r="R9" s="879"/>
      <c r="S9" s="879"/>
      <c r="T9" s="879"/>
      <c r="U9" s="878" t="str">
        <f>A21</f>
        <v>ＫＹＯＴＯＷｉｎｄｓ</v>
      </c>
      <c r="V9" s="879"/>
      <c r="W9" s="879"/>
      <c r="X9" s="879"/>
      <c r="Y9" s="879"/>
      <c r="Z9" s="879"/>
      <c r="AA9" s="879"/>
      <c r="AB9" s="879"/>
      <c r="AC9" s="879"/>
      <c r="AD9" s="879"/>
      <c r="AE9" s="879"/>
      <c r="AF9" s="879"/>
      <c r="AG9" s="879"/>
      <c r="AH9" s="879"/>
      <c r="AI9" s="879"/>
      <c r="AJ9" s="879"/>
      <c r="AK9" s="879"/>
      <c r="AL9" s="879"/>
      <c r="AM9" s="880"/>
      <c r="AN9" s="879" t="str">
        <f>A27</f>
        <v>大井ヤング</v>
      </c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  <c r="BB9" s="879"/>
      <c r="BC9" s="879"/>
      <c r="BD9" s="879"/>
      <c r="BE9" s="879"/>
      <c r="BF9" s="880"/>
      <c r="BG9" s="859"/>
      <c r="BH9" s="860"/>
      <c r="BI9" s="860"/>
      <c r="BJ9" s="860"/>
      <c r="BK9" s="860"/>
      <c r="BL9" s="859"/>
      <c r="BM9" s="860"/>
      <c r="BN9" s="860"/>
      <c r="BO9" s="860"/>
      <c r="BP9" s="860"/>
      <c r="BQ9" s="859"/>
      <c r="BR9" s="860"/>
      <c r="BS9" s="860"/>
      <c r="BT9" s="860"/>
      <c r="BU9" s="860"/>
      <c r="BV9" s="860"/>
      <c r="BW9" s="860"/>
      <c r="BX9" s="860"/>
      <c r="BY9" s="860"/>
      <c r="BZ9" s="860"/>
      <c r="CA9" s="860"/>
      <c r="CB9" s="861"/>
      <c r="CC9" s="865"/>
      <c r="CD9" s="866"/>
      <c r="CE9" s="866"/>
      <c r="CF9" s="866"/>
      <c r="CG9" s="866"/>
      <c r="CH9" s="866"/>
      <c r="CI9" s="866"/>
      <c r="CJ9" s="866"/>
      <c r="CK9" s="866"/>
      <c r="CL9" s="866"/>
      <c r="CM9" s="866"/>
      <c r="CN9" s="866"/>
      <c r="CO9" s="866"/>
      <c r="CP9" s="866"/>
      <c r="CQ9" s="866"/>
      <c r="CR9" s="866"/>
      <c r="CS9" s="866"/>
      <c r="CT9" s="867"/>
      <c r="CU9" s="862"/>
      <c r="CV9" s="863"/>
      <c r="CW9" s="863"/>
      <c r="CX9" s="863"/>
      <c r="CY9" s="864"/>
      <c r="DA9" s="297"/>
      <c r="DB9" s="297"/>
      <c r="DC9" s="297"/>
      <c r="DD9" s="297"/>
      <c r="DE9" s="297"/>
    </row>
    <row r="10" spans="1:109" ht="8.1" customHeight="1" x14ac:dyDescent="0.2">
      <c r="A10" s="878"/>
      <c r="B10" s="878"/>
      <c r="C10" s="879"/>
      <c r="D10" s="879"/>
      <c r="E10" s="879"/>
      <c r="F10" s="879"/>
      <c r="G10" s="879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79"/>
      <c r="T10" s="879"/>
      <c r="U10" s="878"/>
      <c r="V10" s="879"/>
      <c r="W10" s="879"/>
      <c r="X10" s="879"/>
      <c r="Y10" s="879"/>
      <c r="Z10" s="879"/>
      <c r="AA10" s="879"/>
      <c r="AB10" s="879"/>
      <c r="AC10" s="879"/>
      <c r="AD10" s="879"/>
      <c r="AE10" s="879"/>
      <c r="AF10" s="879"/>
      <c r="AG10" s="879"/>
      <c r="AH10" s="879"/>
      <c r="AI10" s="879"/>
      <c r="AJ10" s="879"/>
      <c r="AK10" s="879"/>
      <c r="AL10" s="879"/>
      <c r="AM10" s="880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  <c r="BB10" s="879"/>
      <c r="BC10" s="879"/>
      <c r="BD10" s="879"/>
      <c r="BE10" s="879"/>
      <c r="BF10" s="880"/>
      <c r="BG10" s="859"/>
      <c r="BH10" s="860"/>
      <c r="BI10" s="860"/>
      <c r="BJ10" s="860"/>
      <c r="BK10" s="860"/>
      <c r="BL10" s="859"/>
      <c r="BM10" s="860"/>
      <c r="BN10" s="860"/>
      <c r="BO10" s="860"/>
      <c r="BP10" s="860"/>
      <c r="BQ10" s="859" t="s">
        <v>8</v>
      </c>
      <c r="BR10" s="860"/>
      <c r="BS10" s="860"/>
      <c r="BT10" s="860"/>
      <c r="BU10" s="860"/>
      <c r="BV10" s="860"/>
      <c r="BW10" s="859" t="s">
        <v>9</v>
      </c>
      <c r="BX10" s="860"/>
      <c r="BY10" s="860"/>
      <c r="BZ10" s="860"/>
      <c r="CA10" s="860"/>
      <c r="CB10" s="861"/>
      <c r="CC10" s="862" t="s">
        <v>8</v>
      </c>
      <c r="CD10" s="863"/>
      <c r="CE10" s="863"/>
      <c r="CF10" s="863"/>
      <c r="CG10" s="863"/>
      <c r="CH10" s="864"/>
      <c r="CI10" s="862" t="s">
        <v>9</v>
      </c>
      <c r="CJ10" s="863"/>
      <c r="CK10" s="863"/>
      <c r="CL10" s="863"/>
      <c r="CM10" s="863"/>
      <c r="CN10" s="864"/>
      <c r="CO10" s="868" t="s">
        <v>11</v>
      </c>
      <c r="CP10" s="869"/>
      <c r="CQ10" s="869"/>
      <c r="CR10" s="869"/>
      <c r="CS10" s="869"/>
      <c r="CT10" s="870"/>
      <c r="CU10" s="862"/>
      <c r="CV10" s="863"/>
      <c r="CW10" s="863"/>
      <c r="CX10" s="863"/>
      <c r="CY10" s="864"/>
      <c r="DA10" s="297"/>
      <c r="DB10" s="297"/>
      <c r="DC10" s="297"/>
      <c r="DD10" s="297"/>
      <c r="DE10" s="297"/>
    </row>
    <row r="11" spans="1:109" ht="7.5" customHeight="1" x14ac:dyDescent="0.2">
      <c r="A11" s="878"/>
      <c r="B11" s="484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5"/>
      <c r="N11" s="485"/>
      <c r="O11" s="485"/>
      <c r="P11" s="485"/>
      <c r="Q11" s="485"/>
      <c r="R11" s="485"/>
      <c r="S11" s="485"/>
      <c r="T11" s="486"/>
      <c r="U11" s="487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9"/>
      <c r="AN11" s="487"/>
      <c r="AO11" s="488"/>
      <c r="AP11" s="488"/>
      <c r="AQ11" s="488"/>
      <c r="AR11" s="488"/>
      <c r="AS11" s="488"/>
      <c r="AT11" s="488"/>
      <c r="AU11" s="488"/>
      <c r="AV11" s="488"/>
      <c r="AW11" s="488"/>
      <c r="AX11" s="488"/>
      <c r="AY11" s="488"/>
      <c r="AZ11" s="488"/>
      <c r="BA11" s="488"/>
      <c r="BB11" s="488"/>
      <c r="BC11" s="488"/>
      <c r="BD11" s="488"/>
      <c r="BE11" s="488"/>
      <c r="BF11" s="489"/>
      <c r="BG11" s="859"/>
      <c r="BH11" s="860"/>
      <c r="BI11" s="860"/>
      <c r="BJ11" s="860"/>
      <c r="BK11" s="860"/>
      <c r="BL11" s="859"/>
      <c r="BM11" s="860"/>
      <c r="BN11" s="860"/>
      <c r="BO11" s="860"/>
      <c r="BP11" s="860"/>
      <c r="BQ11" s="859"/>
      <c r="BR11" s="860"/>
      <c r="BS11" s="860"/>
      <c r="BT11" s="860"/>
      <c r="BU11" s="860"/>
      <c r="BV11" s="860"/>
      <c r="BW11" s="859"/>
      <c r="BX11" s="860"/>
      <c r="BY11" s="860"/>
      <c r="BZ11" s="860"/>
      <c r="CA11" s="860"/>
      <c r="CB11" s="861"/>
      <c r="CC11" s="865"/>
      <c r="CD11" s="866"/>
      <c r="CE11" s="866"/>
      <c r="CF11" s="866"/>
      <c r="CG11" s="866"/>
      <c r="CH11" s="867"/>
      <c r="CI11" s="865"/>
      <c r="CJ11" s="866"/>
      <c r="CK11" s="866"/>
      <c r="CL11" s="866"/>
      <c r="CM11" s="866"/>
      <c r="CN11" s="867"/>
      <c r="CO11" s="871"/>
      <c r="CP11" s="872"/>
      <c r="CQ11" s="872"/>
      <c r="CR11" s="872"/>
      <c r="CS11" s="872"/>
      <c r="CT11" s="873"/>
      <c r="CU11" s="865"/>
      <c r="CV11" s="866"/>
      <c r="CW11" s="866"/>
      <c r="CX11" s="866"/>
      <c r="CY11" s="867"/>
      <c r="DA11" s="297"/>
      <c r="DB11" s="297"/>
      <c r="DC11" s="297"/>
      <c r="DD11" s="297"/>
      <c r="DE11" s="297"/>
    </row>
    <row r="12" spans="1:109" ht="7.5" customHeight="1" x14ac:dyDescent="0.2">
      <c r="A12" s="504"/>
      <c r="B12" s="484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6"/>
      <c r="U12" s="484"/>
      <c r="V12" s="485"/>
      <c r="W12" s="485"/>
      <c r="X12" s="485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6"/>
      <c r="AN12" s="484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6"/>
      <c r="BG12" s="501"/>
      <c r="BH12" s="502"/>
      <c r="BI12" s="502"/>
      <c r="BJ12" s="502"/>
      <c r="BK12" s="502"/>
      <c r="BL12" s="501"/>
      <c r="BM12" s="502"/>
      <c r="BN12" s="502"/>
      <c r="BO12" s="502"/>
      <c r="BP12" s="502"/>
      <c r="BQ12" s="501"/>
      <c r="BR12" s="502"/>
      <c r="BS12" s="502"/>
      <c r="BT12" s="502"/>
      <c r="BU12" s="502"/>
      <c r="BV12" s="502"/>
      <c r="BW12" s="501"/>
      <c r="BX12" s="502"/>
      <c r="BY12" s="502"/>
      <c r="BZ12" s="502"/>
      <c r="CA12" s="502"/>
      <c r="CB12" s="503"/>
      <c r="CC12" s="296"/>
      <c r="CD12" s="297"/>
      <c r="CE12" s="297"/>
      <c r="CF12" s="297"/>
      <c r="CG12" s="297"/>
      <c r="CH12" s="297"/>
      <c r="CI12" s="296"/>
      <c r="CJ12" s="297"/>
      <c r="CK12" s="297"/>
      <c r="CL12" s="297"/>
      <c r="CM12" s="297"/>
      <c r="CN12" s="298"/>
      <c r="CO12" s="505"/>
      <c r="CP12" s="510"/>
      <c r="CQ12" s="510"/>
      <c r="CR12" s="510"/>
      <c r="CS12" s="510"/>
      <c r="CT12" s="511"/>
      <c r="CU12" s="296"/>
      <c r="CV12" s="297"/>
      <c r="CW12" s="297"/>
      <c r="CX12" s="297"/>
      <c r="CY12" s="298"/>
      <c r="DA12" s="297"/>
      <c r="DB12" s="297"/>
      <c r="DC12" s="297"/>
      <c r="DD12" s="297"/>
      <c r="DE12" s="297"/>
    </row>
    <row r="13" spans="1:109" ht="6.6" customHeight="1" x14ac:dyDescent="0.2">
      <c r="A13" s="894">
        <v>1</v>
      </c>
      <c r="B13" s="896"/>
      <c r="C13" s="897"/>
      <c r="D13" s="897"/>
      <c r="E13" s="897"/>
      <c r="F13" s="897"/>
      <c r="G13" s="897"/>
      <c r="H13" s="897"/>
      <c r="I13" s="897"/>
      <c r="J13" s="897"/>
      <c r="K13" s="897"/>
      <c r="L13" s="897"/>
      <c r="M13" s="897"/>
      <c r="N13" s="897"/>
      <c r="O13" s="897"/>
      <c r="P13" s="897"/>
      <c r="Q13" s="897"/>
      <c r="R13" s="897"/>
      <c r="S13" s="897"/>
      <c r="T13" s="898"/>
      <c r="U13" s="419"/>
      <c r="V13" s="420"/>
      <c r="W13" s="420"/>
      <c r="X13" s="420"/>
      <c r="Y13" s="415"/>
      <c r="Z13" s="882">
        <f>A・Bグループ集計表!S9</f>
        <v>21</v>
      </c>
      <c r="AA13" s="882"/>
      <c r="AB13" s="882"/>
      <c r="AC13" s="882"/>
      <c r="AD13" s="416"/>
      <c r="AE13" s="885">
        <f>A・Bグループ集計表!U9</f>
        <v>3</v>
      </c>
      <c r="AF13" s="885"/>
      <c r="AG13" s="885"/>
      <c r="AH13" s="885"/>
      <c r="AI13" s="423"/>
      <c r="AJ13" s="423"/>
      <c r="AK13" s="422"/>
      <c r="AL13" s="422"/>
      <c r="AM13" s="443"/>
      <c r="AN13" s="424"/>
      <c r="AO13" s="882">
        <f>A・Bグループ集計表!Z9</f>
        <v>21</v>
      </c>
      <c r="AP13" s="882"/>
      <c r="AQ13" s="905"/>
      <c r="AR13" s="905"/>
      <c r="AS13" s="905"/>
      <c r="AT13" s="905"/>
      <c r="AU13" s="882"/>
      <c r="AV13" s="882"/>
      <c r="AW13" s="416"/>
      <c r="AX13" s="885">
        <f>A・Bグループ集計表!AB9</f>
        <v>8</v>
      </c>
      <c r="AY13" s="885"/>
      <c r="AZ13" s="885"/>
      <c r="BA13" s="885"/>
      <c r="BB13" s="423"/>
      <c r="BC13" s="423"/>
      <c r="BD13" s="422"/>
      <c r="BE13" s="422"/>
      <c r="BF13" s="418"/>
      <c r="BG13" s="891">
        <f>A・Bグループ集計表!J46</f>
        <v>2</v>
      </c>
      <c r="BH13" s="892"/>
      <c r="BI13" s="892"/>
      <c r="BJ13" s="892"/>
      <c r="BK13" s="892"/>
      <c r="BL13" s="891">
        <f>A・Bグループ集計表!L46</f>
        <v>0</v>
      </c>
      <c r="BM13" s="892"/>
      <c r="BN13" s="892"/>
      <c r="BO13" s="892"/>
      <c r="BP13" s="892"/>
      <c r="BQ13" s="891">
        <f>A・Bグループ集計表!V46</f>
        <v>4</v>
      </c>
      <c r="BR13" s="892"/>
      <c r="BS13" s="892"/>
      <c r="BT13" s="892"/>
      <c r="BU13" s="892"/>
      <c r="BV13" s="892"/>
      <c r="BW13" s="891">
        <f>A・Bグループ集計表!Y46</f>
        <v>0</v>
      </c>
      <c r="BX13" s="892"/>
      <c r="BY13" s="892"/>
      <c r="BZ13" s="892"/>
      <c r="CA13" s="892"/>
      <c r="CB13" s="893"/>
      <c r="CC13" s="881">
        <f>A・Bグループ集計表!AL46</f>
        <v>84</v>
      </c>
      <c r="CD13" s="882"/>
      <c r="CE13" s="882"/>
      <c r="CF13" s="882"/>
      <c r="CG13" s="882"/>
      <c r="CH13" s="882"/>
      <c r="CI13" s="881">
        <f>A・Bグループ集計表!AN46</f>
        <v>39</v>
      </c>
      <c r="CJ13" s="882"/>
      <c r="CK13" s="882"/>
      <c r="CL13" s="882"/>
      <c r="CM13" s="882"/>
      <c r="CN13" s="883"/>
      <c r="CO13" s="881">
        <f>A・Bグループ集計表!AR46</f>
        <v>2.1538461538461537</v>
      </c>
      <c r="CP13" s="882"/>
      <c r="CQ13" s="882"/>
      <c r="CR13" s="882"/>
      <c r="CS13" s="882"/>
      <c r="CT13" s="883"/>
      <c r="CU13" s="881">
        <v>1</v>
      </c>
      <c r="CV13" s="882"/>
      <c r="CW13" s="882"/>
      <c r="CX13" s="882"/>
      <c r="CY13" s="883"/>
      <c r="DA13" s="297"/>
      <c r="DB13" s="297"/>
      <c r="DC13" s="297"/>
      <c r="DD13" s="297"/>
      <c r="DE13" s="297"/>
    </row>
    <row r="14" spans="1:109" ht="7.5" customHeight="1" x14ac:dyDescent="0.2">
      <c r="A14" s="895"/>
      <c r="B14" s="899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1"/>
      <c r="U14" s="425"/>
      <c r="V14" s="421"/>
      <c r="W14" s="421"/>
      <c r="X14" s="421"/>
      <c r="Y14" s="421"/>
      <c r="Z14" s="885"/>
      <c r="AA14" s="885"/>
      <c r="AB14" s="885"/>
      <c r="AC14" s="885"/>
      <c r="AD14" s="422"/>
      <c r="AE14" s="885"/>
      <c r="AF14" s="885"/>
      <c r="AG14" s="885"/>
      <c r="AH14" s="885"/>
      <c r="AI14" s="421"/>
      <c r="AJ14" s="421"/>
      <c r="AK14" s="421"/>
      <c r="AL14" s="421"/>
      <c r="AM14" s="444"/>
      <c r="AN14" s="426"/>
      <c r="AO14" s="885"/>
      <c r="AP14" s="885"/>
      <c r="AQ14" s="906"/>
      <c r="AR14" s="906"/>
      <c r="AS14" s="906"/>
      <c r="AT14" s="906"/>
      <c r="AU14" s="885"/>
      <c r="AV14" s="885"/>
      <c r="AW14" s="422"/>
      <c r="AX14" s="885"/>
      <c r="AY14" s="885"/>
      <c r="AZ14" s="885"/>
      <c r="BA14" s="885"/>
      <c r="BB14" s="421"/>
      <c r="BC14" s="421"/>
      <c r="BD14" s="421"/>
      <c r="BE14" s="421"/>
      <c r="BF14" s="418"/>
      <c r="BG14" s="891"/>
      <c r="BH14" s="892"/>
      <c r="BI14" s="892"/>
      <c r="BJ14" s="892"/>
      <c r="BK14" s="892"/>
      <c r="BL14" s="891"/>
      <c r="BM14" s="892"/>
      <c r="BN14" s="892"/>
      <c r="BO14" s="892"/>
      <c r="BP14" s="892"/>
      <c r="BQ14" s="891"/>
      <c r="BR14" s="892"/>
      <c r="BS14" s="892"/>
      <c r="BT14" s="892"/>
      <c r="BU14" s="892"/>
      <c r="BV14" s="892"/>
      <c r="BW14" s="891"/>
      <c r="BX14" s="892"/>
      <c r="BY14" s="892"/>
      <c r="BZ14" s="892"/>
      <c r="CA14" s="892"/>
      <c r="CB14" s="893"/>
      <c r="CC14" s="884"/>
      <c r="CD14" s="885"/>
      <c r="CE14" s="885"/>
      <c r="CF14" s="885"/>
      <c r="CG14" s="885"/>
      <c r="CH14" s="885"/>
      <c r="CI14" s="884"/>
      <c r="CJ14" s="885"/>
      <c r="CK14" s="885"/>
      <c r="CL14" s="885"/>
      <c r="CM14" s="885"/>
      <c r="CN14" s="886"/>
      <c r="CO14" s="884"/>
      <c r="CP14" s="885"/>
      <c r="CQ14" s="885"/>
      <c r="CR14" s="885"/>
      <c r="CS14" s="885"/>
      <c r="CT14" s="886"/>
      <c r="CU14" s="884"/>
      <c r="CV14" s="885"/>
      <c r="CW14" s="885"/>
      <c r="CX14" s="885"/>
      <c r="CY14" s="886"/>
      <c r="DA14" s="297"/>
      <c r="DB14" s="297"/>
      <c r="DC14" s="297"/>
      <c r="DD14" s="297"/>
      <c r="DE14" s="297"/>
    </row>
    <row r="15" spans="1:109" ht="7.5" customHeight="1" x14ac:dyDescent="0.2">
      <c r="A15" s="890" t="str">
        <f>IFERROR(VLOOKUP(A13,'抽選会用 '!$C$7:$D$28,2,FALSE),"")</f>
        <v>京都Ｋａｉｓｅｒ</v>
      </c>
      <c r="B15" s="899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1"/>
      <c r="U15" s="426"/>
      <c r="V15" s="885">
        <f>A・Bグループ集計表!Q10</f>
        <v>2</v>
      </c>
      <c r="W15" s="885"/>
      <c r="X15" s="885"/>
      <c r="Y15" s="885"/>
      <c r="Z15" s="885">
        <f>A・Bグループ集計表!S10</f>
        <v>0</v>
      </c>
      <c r="AA15" s="885"/>
      <c r="AB15" s="885"/>
      <c r="AC15" s="885"/>
      <c r="AD15" s="416"/>
      <c r="AE15" s="885">
        <f>A・Bグループ集計表!U10</f>
        <v>0</v>
      </c>
      <c r="AF15" s="885"/>
      <c r="AG15" s="885"/>
      <c r="AH15" s="885"/>
      <c r="AI15" s="885">
        <f>A・Bグループ集計表!W10</f>
        <v>0</v>
      </c>
      <c r="AJ15" s="885"/>
      <c r="AK15" s="885"/>
      <c r="AL15" s="885"/>
      <c r="AM15" s="427"/>
      <c r="AN15" s="426"/>
      <c r="AO15" s="885"/>
      <c r="AP15" s="885"/>
      <c r="AQ15" s="906"/>
      <c r="AR15" s="906"/>
      <c r="AS15" s="906"/>
      <c r="AT15" s="906"/>
      <c r="AU15" s="885"/>
      <c r="AV15" s="885"/>
      <c r="AW15" s="416"/>
      <c r="AX15" s="885">
        <f>A・Bグループ集計表!AB10</f>
        <v>0</v>
      </c>
      <c r="AY15" s="885"/>
      <c r="AZ15" s="885"/>
      <c r="BA15" s="885"/>
      <c r="BB15" s="885">
        <f>A・Bグループ集計表!AD10</f>
        <v>0</v>
      </c>
      <c r="BC15" s="885"/>
      <c r="BD15" s="885"/>
      <c r="BE15" s="885"/>
      <c r="BF15" s="418"/>
      <c r="BG15" s="891"/>
      <c r="BH15" s="892"/>
      <c r="BI15" s="892"/>
      <c r="BJ15" s="892"/>
      <c r="BK15" s="892"/>
      <c r="BL15" s="891"/>
      <c r="BM15" s="892"/>
      <c r="BN15" s="892"/>
      <c r="BO15" s="892"/>
      <c r="BP15" s="892"/>
      <c r="BQ15" s="891"/>
      <c r="BR15" s="892"/>
      <c r="BS15" s="892"/>
      <c r="BT15" s="892"/>
      <c r="BU15" s="892"/>
      <c r="BV15" s="892"/>
      <c r="BW15" s="891"/>
      <c r="BX15" s="892"/>
      <c r="BY15" s="892"/>
      <c r="BZ15" s="892"/>
      <c r="CA15" s="892"/>
      <c r="CB15" s="893"/>
      <c r="CC15" s="884"/>
      <c r="CD15" s="885"/>
      <c r="CE15" s="885"/>
      <c r="CF15" s="885"/>
      <c r="CG15" s="885"/>
      <c r="CH15" s="885"/>
      <c r="CI15" s="884"/>
      <c r="CJ15" s="885"/>
      <c r="CK15" s="885"/>
      <c r="CL15" s="885"/>
      <c r="CM15" s="885"/>
      <c r="CN15" s="886"/>
      <c r="CO15" s="884"/>
      <c r="CP15" s="885"/>
      <c r="CQ15" s="885"/>
      <c r="CR15" s="885"/>
      <c r="CS15" s="885"/>
      <c r="CT15" s="886"/>
      <c r="CU15" s="884"/>
      <c r="CV15" s="885"/>
      <c r="CW15" s="885"/>
      <c r="CX15" s="885"/>
      <c r="CY15" s="886"/>
      <c r="DA15" s="297"/>
      <c r="DB15" s="297"/>
      <c r="DC15" s="297"/>
      <c r="DD15" s="297"/>
      <c r="DE15" s="297"/>
    </row>
    <row r="16" spans="1:109" ht="7.5" customHeight="1" x14ac:dyDescent="0.2">
      <c r="A16" s="890" t="str">
        <f>IFERROR(VLOOKUP(A15,'抽選会用 '!$C$7:$D$28,3,FALSE),"")</f>
        <v/>
      </c>
      <c r="B16" s="899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1"/>
      <c r="U16" s="426"/>
      <c r="V16" s="885"/>
      <c r="W16" s="885"/>
      <c r="X16" s="885"/>
      <c r="Y16" s="885"/>
      <c r="Z16" s="885"/>
      <c r="AA16" s="885"/>
      <c r="AB16" s="885"/>
      <c r="AC16" s="885"/>
      <c r="AD16" s="416"/>
      <c r="AE16" s="885"/>
      <c r="AF16" s="885"/>
      <c r="AG16" s="885"/>
      <c r="AH16" s="885"/>
      <c r="AI16" s="885"/>
      <c r="AJ16" s="885"/>
      <c r="AK16" s="885"/>
      <c r="AL16" s="885"/>
      <c r="AM16" s="427"/>
      <c r="AN16" s="426"/>
      <c r="AO16" s="885"/>
      <c r="AP16" s="885"/>
      <c r="AQ16" s="885"/>
      <c r="AR16" s="885"/>
      <c r="AS16" s="885"/>
      <c r="AT16" s="885"/>
      <c r="AU16" s="885"/>
      <c r="AV16" s="885"/>
      <c r="AW16" s="416"/>
      <c r="AX16" s="885"/>
      <c r="AY16" s="885"/>
      <c r="AZ16" s="885"/>
      <c r="BA16" s="885"/>
      <c r="BB16" s="885"/>
      <c r="BC16" s="885"/>
      <c r="BD16" s="885"/>
      <c r="BE16" s="885"/>
      <c r="BF16" s="418"/>
      <c r="BG16" s="891"/>
      <c r="BH16" s="892"/>
      <c r="BI16" s="892"/>
      <c r="BJ16" s="892"/>
      <c r="BK16" s="892"/>
      <c r="BL16" s="891"/>
      <c r="BM16" s="892"/>
      <c r="BN16" s="892"/>
      <c r="BO16" s="892"/>
      <c r="BP16" s="892"/>
      <c r="BQ16" s="891"/>
      <c r="BR16" s="892"/>
      <c r="BS16" s="892"/>
      <c r="BT16" s="892"/>
      <c r="BU16" s="892"/>
      <c r="BV16" s="892"/>
      <c r="BW16" s="891"/>
      <c r="BX16" s="892"/>
      <c r="BY16" s="892"/>
      <c r="BZ16" s="892"/>
      <c r="CA16" s="892"/>
      <c r="CB16" s="893"/>
      <c r="CC16" s="884"/>
      <c r="CD16" s="885"/>
      <c r="CE16" s="885"/>
      <c r="CF16" s="885"/>
      <c r="CG16" s="885"/>
      <c r="CH16" s="885"/>
      <c r="CI16" s="884"/>
      <c r="CJ16" s="885"/>
      <c r="CK16" s="885"/>
      <c r="CL16" s="885"/>
      <c r="CM16" s="885"/>
      <c r="CN16" s="886"/>
      <c r="CO16" s="884"/>
      <c r="CP16" s="885"/>
      <c r="CQ16" s="885"/>
      <c r="CR16" s="885"/>
      <c r="CS16" s="885"/>
      <c r="CT16" s="886"/>
      <c r="CU16" s="884"/>
      <c r="CV16" s="885"/>
      <c r="CW16" s="885"/>
      <c r="CX16" s="885"/>
      <c r="CY16" s="886"/>
      <c r="DA16" s="297"/>
      <c r="DB16" s="297"/>
      <c r="DC16" s="297"/>
      <c r="DD16" s="297"/>
      <c r="DE16" s="297"/>
    </row>
    <row r="17" spans="1:109" ht="7.5" customHeight="1" x14ac:dyDescent="0.2">
      <c r="A17" s="304"/>
      <c r="B17" s="899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1"/>
      <c r="U17" s="425"/>
      <c r="V17" s="429"/>
      <c r="W17" s="429"/>
      <c r="X17" s="429"/>
      <c r="Y17" s="421"/>
      <c r="Z17" s="885">
        <f>A・Bグループ集計表!S11</f>
        <v>21</v>
      </c>
      <c r="AA17" s="885"/>
      <c r="AB17" s="885"/>
      <c r="AC17" s="885"/>
      <c r="AD17" s="416"/>
      <c r="AE17" s="885">
        <f>A・Bグループ集計表!U11</f>
        <v>19</v>
      </c>
      <c r="AF17" s="885"/>
      <c r="AG17" s="885"/>
      <c r="AH17" s="885"/>
      <c r="AI17" s="421"/>
      <c r="AJ17" s="421"/>
      <c r="AK17" s="429"/>
      <c r="AL17" s="416"/>
      <c r="AM17" s="444"/>
      <c r="AN17" s="426"/>
      <c r="AO17" s="429"/>
      <c r="AP17" s="429"/>
      <c r="AQ17" s="429"/>
      <c r="AR17" s="421"/>
      <c r="AS17" s="885">
        <f>A・Bグループ集計表!Z11</f>
        <v>21</v>
      </c>
      <c r="AT17" s="885"/>
      <c r="AU17" s="885"/>
      <c r="AV17" s="885"/>
      <c r="AW17" s="416"/>
      <c r="AX17" s="885">
        <f>A・Bグループ集計表!AB11</f>
        <v>9</v>
      </c>
      <c r="AY17" s="885"/>
      <c r="AZ17" s="885"/>
      <c r="BA17" s="885"/>
      <c r="BB17" s="421"/>
      <c r="BC17" s="421"/>
      <c r="BD17" s="429"/>
      <c r="BE17" s="416"/>
      <c r="BF17" s="418"/>
      <c r="BG17" s="891"/>
      <c r="BH17" s="892"/>
      <c r="BI17" s="892"/>
      <c r="BJ17" s="892"/>
      <c r="BK17" s="892"/>
      <c r="BL17" s="891"/>
      <c r="BM17" s="892"/>
      <c r="BN17" s="892"/>
      <c r="BO17" s="892"/>
      <c r="BP17" s="892"/>
      <c r="BQ17" s="891"/>
      <c r="BR17" s="892"/>
      <c r="BS17" s="892"/>
      <c r="BT17" s="892"/>
      <c r="BU17" s="892"/>
      <c r="BV17" s="892"/>
      <c r="BW17" s="891"/>
      <c r="BX17" s="892"/>
      <c r="BY17" s="892"/>
      <c r="BZ17" s="892"/>
      <c r="CA17" s="892"/>
      <c r="CB17" s="893"/>
      <c r="CC17" s="884"/>
      <c r="CD17" s="885"/>
      <c r="CE17" s="885"/>
      <c r="CF17" s="885"/>
      <c r="CG17" s="885"/>
      <c r="CH17" s="885"/>
      <c r="CI17" s="884"/>
      <c r="CJ17" s="885"/>
      <c r="CK17" s="885"/>
      <c r="CL17" s="885"/>
      <c r="CM17" s="885"/>
      <c r="CN17" s="886"/>
      <c r="CO17" s="884"/>
      <c r="CP17" s="885"/>
      <c r="CQ17" s="885"/>
      <c r="CR17" s="885"/>
      <c r="CS17" s="885"/>
      <c r="CT17" s="886"/>
      <c r="CU17" s="884"/>
      <c r="CV17" s="885"/>
      <c r="CW17" s="885"/>
      <c r="CX17" s="885"/>
      <c r="CY17" s="886"/>
      <c r="DA17" s="297"/>
      <c r="DB17" s="297"/>
      <c r="DC17" s="297"/>
      <c r="DD17" s="297"/>
      <c r="DE17" s="297"/>
    </row>
    <row r="18" spans="1:109" ht="7.5" customHeight="1" x14ac:dyDescent="0.2">
      <c r="A18" s="306"/>
      <c r="B18" s="902"/>
      <c r="C18" s="903"/>
      <c r="D18" s="903"/>
      <c r="E18" s="903"/>
      <c r="F18" s="903"/>
      <c r="G18" s="903"/>
      <c r="H18" s="903"/>
      <c r="I18" s="903"/>
      <c r="J18" s="903"/>
      <c r="K18" s="903"/>
      <c r="L18" s="903"/>
      <c r="M18" s="903"/>
      <c r="N18" s="903"/>
      <c r="O18" s="903"/>
      <c r="P18" s="903"/>
      <c r="Q18" s="903"/>
      <c r="R18" s="903"/>
      <c r="S18" s="903"/>
      <c r="T18" s="904"/>
      <c r="U18" s="425"/>
      <c r="V18" s="429"/>
      <c r="W18" s="429"/>
      <c r="X18" s="429"/>
      <c r="Y18" s="421"/>
      <c r="Z18" s="888"/>
      <c r="AA18" s="888"/>
      <c r="AB18" s="888"/>
      <c r="AC18" s="888"/>
      <c r="AD18" s="433"/>
      <c r="AE18" s="885"/>
      <c r="AF18" s="885"/>
      <c r="AG18" s="885"/>
      <c r="AH18" s="885"/>
      <c r="AI18" s="421"/>
      <c r="AJ18" s="421"/>
      <c r="AK18" s="429"/>
      <c r="AL18" s="416"/>
      <c r="AM18" s="444"/>
      <c r="AN18" s="426"/>
      <c r="AO18" s="429"/>
      <c r="AP18" s="429"/>
      <c r="AQ18" s="429"/>
      <c r="AR18" s="421"/>
      <c r="AS18" s="885"/>
      <c r="AT18" s="885"/>
      <c r="AU18" s="885"/>
      <c r="AV18" s="885"/>
      <c r="AW18" s="422"/>
      <c r="AX18" s="885"/>
      <c r="AY18" s="885"/>
      <c r="AZ18" s="885"/>
      <c r="BA18" s="885"/>
      <c r="BB18" s="421"/>
      <c r="BC18" s="421"/>
      <c r="BD18" s="429"/>
      <c r="BE18" s="416"/>
      <c r="BF18" s="418"/>
      <c r="BG18" s="891"/>
      <c r="BH18" s="892"/>
      <c r="BI18" s="892"/>
      <c r="BJ18" s="892"/>
      <c r="BK18" s="892"/>
      <c r="BL18" s="891"/>
      <c r="BM18" s="892"/>
      <c r="BN18" s="892"/>
      <c r="BO18" s="892"/>
      <c r="BP18" s="892"/>
      <c r="BQ18" s="891"/>
      <c r="BR18" s="892"/>
      <c r="BS18" s="892"/>
      <c r="BT18" s="892"/>
      <c r="BU18" s="892"/>
      <c r="BV18" s="892"/>
      <c r="BW18" s="891"/>
      <c r="BX18" s="892"/>
      <c r="BY18" s="892"/>
      <c r="BZ18" s="892"/>
      <c r="CA18" s="892"/>
      <c r="CB18" s="893"/>
      <c r="CC18" s="887"/>
      <c r="CD18" s="888"/>
      <c r="CE18" s="888"/>
      <c r="CF18" s="888"/>
      <c r="CG18" s="888"/>
      <c r="CH18" s="888"/>
      <c r="CI18" s="887"/>
      <c r="CJ18" s="888"/>
      <c r="CK18" s="888"/>
      <c r="CL18" s="888"/>
      <c r="CM18" s="888"/>
      <c r="CN18" s="889"/>
      <c r="CO18" s="887"/>
      <c r="CP18" s="888"/>
      <c r="CQ18" s="888"/>
      <c r="CR18" s="888"/>
      <c r="CS18" s="888"/>
      <c r="CT18" s="889"/>
      <c r="CU18" s="887"/>
      <c r="CV18" s="888"/>
      <c r="CW18" s="888"/>
      <c r="CX18" s="888"/>
      <c r="CY18" s="889"/>
      <c r="DA18" s="297"/>
      <c r="DB18" s="297"/>
      <c r="DC18" s="297"/>
      <c r="DD18" s="297"/>
      <c r="DE18" s="297"/>
    </row>
    <row r="19" spans="1:109" ht="7.5" customHeight="1" x14ac:dyDescent="0.2">
      <c r="A19" s="894">
        <v>2</v>
      </c>
      <c r="B19" s="419"/>
      <c r="C19" s="420"/>
      <c r="D19" s="420"/>
      <c r="E19" s="420"/>
      <c r="F19" s="415"/>
      <c r="G19" s="882">
        <f>AE13</f>
        <v>3</v>
      </c>
      <c r="H19" s="882"/>
      <c r="I19" s="882"/>
      <c r="J19" s="882"/>
      <c r="K19" s="416"/>
      <c r="L19" s="882">
        <f>Z13</f>
        <v>21</v>
      </c>
      <c r="M19" s="882"/>
      <c r="N19" s="882"/>
      <c r="O19" s="882"/>
      <c r="P19" s="423"/>
      <c r="Q19" s="423"/>
      <c r="R19" s="422"/>
      <c r="S19" s="422"/>
      <c r="T19" s="440"/>
      <c r="U19" s="896"/>
      <c r="V19" s="897"/>
      <c r="W19" s="897"/>
      <c r="X19" s="897"/>
      <c r="Y19" s="897"/>
      <c r="Z19" s="897"/>
      <c r="AA19" s="897"/>
      <c r="AB19" s="897"/>
      <c r="AC19" s="897"/>
      <c r="AD19" s="897"/>
      <c r="AE19" s="897"/>
      <c r="AF19" s="897"/>
      <c r="AG19" s="897"/>
      <c r="AH19" s="897"/>
      <c r="AI19" s="897"/>
      <c r="AJ19" s="897"/>
      <c r="AK19" s="897"/>
      <c r="AL19" s="897"/>
      <c r="AM19" s="898"/>
      <c r="AN19" s="424"/>
      <c r="AO19" s="420"/>
      <c r="AP19" s="420"/>
      <c r="AQ19" s="420"/>
      <c r="AR19" s="415"/>
      <c r="AS19" s="882">
        <f>A・Bグループ集計表!Z14</f>
        <v>18</v>
      </c>
      <c r="AT19" s="882"/>
      <c r="AU19" s="882"/>
      <c r="AV19" s="882"/>
      <c r="AW19" s="422"/>
      <c r="AX19" s="882">
        <f>A・Bグループ集計表!AB14</f>
        <v>21</v>
      </c>
      <c r="AY19" s="882"/>
      <c r="AZ19" s="882"/>
      <c r="BA19" s="882"/>
      <c r="BB19" s="423"/>
      <c r="BC19" s="423"/>
      <c r="BD19" s="422"/>
      <c r="BE19" s="422"/>
      <c r="BF19" s="445"/>
      <c r="BG19" s="891">
        <f>A・Bグループ集計表!J47</f>
        <v>0</v>
      </c>
      <c r="BH19" s="892"/>
      <c r="BI19" s="892"/>
      <c r="BJ19" s="892"/>
      <c r="BK19" s="892"/>
      <c r="BL19" s="891">
        <f>A・Bグループ集計表!L47</f>
        <v>2</v>
      </c>
      <c r="BM19" s="892"/>
      <c r="BN19" s="892"/>
      <c r="BO19" s="892"/>
      <c r="BP19" s="892"/>
      <c r="BQ19" s="891">
        <f>A・Bグループ集計表!V47</f>
        <v>0</v>
      </c>
      <c r="BR19" s="892"/>
      <c r="BS19" s="892"/>
      <c r="BT19" s="892"/>
      <c r="BU19" s="892"/>
      <c r="BV19" s="892"/>
      <c r="BW19" s="891">
        <f>A・Bグループ集計表!Y47</f>
        <v>4</v>
      </c>
      <c r="BX19" s="892"/>
      <c r="BY19" s="892"/>
      <c r="BZ19" s="892"/>
      <c r="CA19" s="892"/>
      <c r="CB19" s="893"/>
      <c r="CC19" s="881">
        <f>A・Bグループ集計表!AL47</f>
        <v>56</v>
      </c>
      <c r="CD19" s="882"/>
      <c r="CE19" s="882"/>
      <c r="CF19" s="882"/>
      <c r="CG19" s="882"/>
      <c r="CH19" s="882"/>
      <c r="CI19" s="881">
        <f>A・Bグループ集計表!AN47</f>
        <v>84</v>
      </c>
      <c r="CJ19" s="882"/>
      <c r="CK19" s="882"/>
      <c r="CL19" s="882"/>
      <c r="CM19" s="882"/>
      <c r="CN19" s="883"/>
      <c r="CO19" s="881">
        <f>A・Bグループ集計表!AR52</f>
        <v>0.76811594202898548</v>
      </c>
      <c r="CP19" s="882"/>
      <c r="CQ19" s="882"/>
      <c r="CR19" s="882"/>
      <c r="CS19" s="882"/>
      <c r="CT19" s="883"/>
      <c r="CU19" s="881">
        <v>3</v>
      </c>
      <c r="CV19" s="882"/>
      <c r="CW19" s="882"/>
      <c r="CX19" s="882"/>
      <c r="CY19" s="883"/>
      <c r="DA19" s="297"/>
      <c r="DB19" s="297"/>
      <c r="DC19" s="297"/>
      <c r="DD19" s="297"/>
      <c r="DE19" s="297"/>
    </row>
    <row r="20" spans="1:109" ht="7.5" customHeight="1" x14ac:dyDescent="0.2">
      <c r="A20" s="895"/>
      <c r="B20" s="426"/>
      <c r="C20" s="421"/>
      <c r="D20" s="421"/>
      <c r="E20" s="421"/>
      <c r="F20" s="421"/>
      <c r="G20" s="885"/>
      <c r="H20" s="885"/>
      <c r="I20" s="885"/>
      <c r="J20" s="885"/>
      <c r="K20" s="422"/>
      <c r="L20" s="885"/>
      <c r="M20" s="885"/>
      <c r="N20" s="885"/>
      <c r="O20" s="885"/>
      <c r="P20" s="421"/>
      <c r="Q20" s="421"/>
      <c r="R20" s="421"/>
      <c r="S20" s="421"/>
      <c r="T20" s="427"/>
      <c r="U20" s="899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901"/>
      <c r="AN20" s="426"/>
      <c r="AO20" s="421"/>
      <c r="AP20" s="421"/>
      <c r="AQ20" s="421"/>
      <c r="AR20" s="421"/>
      <c r="AS20" s="885"/>
      <c r="AT20" s="885"/>
      <c r="AU20" s="885"/>
      <c r="AV20" s="885"/>
      <c r="AW20" s="422"/>
      <c r="AX20" s="885"/>
      <c r="AY20" s="885"/>
      <c r="AZ20" s="885"/>
      <c r="BA20" s="885"/>
      <c r="BB20" s="421"/>
      <c r="BC20" s="421"/>
      <c r="BD20" s="421"/>
      <c r="BE20" s="421"/>
      <c r="BF20" s="418"/>
      <c r="BG20" s="891"/>
      <c r="BH20" s="892"/>
      <c r="BI20" s="892"/>
      <c r="BJ20" s="892"/>
      <c r="BK20" s="892"/>
      <c r="BL20" s="891"/>
      <c r="BM20" s="892"/>
      <c r="BN20" s="892"/>
      <c r="BO20" s="892"/>
      <c r="BP20" s="892"/>
      <c r="BQ20" s="891"/>
      <c r="BR20" s="892"/>
      <c r="BS20" s="892"/>
      <c r="BT20" s="892"/>
      <c r="BU20" s="892"/>
      <c r="BV20" s="892"/>
      <c r="BW20" s="891"/>
      <c r="BX20" s="892"/>
      <c r="BY20" s="892"/>
      <c r="BZ20" s="892"/>
      <c r="CA20" s="892"/>
      <c r="CB20" s="893"/>
      <c r="CC20" s="884"/>
      <c r="CD20" s="885"/>
      <c r="CE20" s="885"/>
      <c r="CF20" s="885"/>
      <c r="CG20" s="885"/>
      <c r="CH20" s="885"/>
      <c r="CI20" s="884"/>
      <c r="CJ20" s="885"/>
      <c r="CK20" s="885"/>
      <c r="CL20" s="885"/>
      <c r="CM20" s="885"/>
      <c r="CN20" s="886"/>
      <c r="CO20" s="884"/>
      <c r="CP20" s="885"/>
      <c r="CQ20" s="885"/>
      <c r="CR20" s="885"/>
      <c r="CS20" s="885"/>
      <c r="CT20" s="886"/>
      <c r="CU20" s="884"/>
      <c r="CV20" s="885"/>
      <c r="CW20" s="885"/>
      <c r="CX20" s="885"/>
      <c r="CY20" s="886"/>
      <c r="DA20" s="297"/>
      <c r="DB20" s="297"/>
      <c r="DC20" s="297"/>
      <c r="DD20" s="297"/>
      <c r="DE20" s="297"/>
    </row>
    <row r="21" spans="1:109" ht="7.5" customHeight="1" x14ac:dyDescent="0.2">
      <c r="A21" s="890" t="str">
        <f>IFERROR(VLOOKUP(A19,'抽選会用 '!$C$7:$D$28,2,FALSE),"")</f>
        <v>ＫＹＯＴＯＷｉｎｄｓ</v>
      </c>
      <c r="B21" s="426"/>
      <c r="C21" s="885">
        <f>AI15</f>
        <v>0</v>
      </c>
      <c r="D21" s="885"/>
      <c r="E21" s="885"/>
      <c r="F21" s="885"/>
      <c r="G21" s="885">
        <f>AE15</f>
        <v>0</v>
      </c>
      <c r="H21" s="885"/>
      <c r="I21" s="885"/>
      <c r="J21" s="885"/>
      <c r="K21" s="416"/>
      <c r="L21" s="885">
        <f>Z15</f>
        <v>0</v>
      </c>
      <c r="M21" s="885"/>
      <c r="N21" s="885"/>
      <c r="O21" s="885"/>
      <c r="P21" s="885">
        <f>V15</f>
        <v>2</v>
      </c>
      <c r="Q21" s="885"/>
      <c r="R21" s="885"/>
      <c r="S21" s="885"/>
      <c r="T21" s="427"/>
      <c r="U21" s="899"/>
      <c r="V21" s="900"/>
      <c r="W21" s="900"/>
      <c r="X21" s="900"/>
      <c r="Y21" s="900"/>
      <c r="Z21" s="900"/>
      <c r="AA21" s="900"/>
      <c r="AB21" s="900"/>
      <c r="AC21" s="900"/>
      <c r="AD21" s="900"/>
      <c r="AE21" s="900"/>
      <c r="AF21" s="900"/>
      <c r="AG21" s="900"/>
      <c r="AH21" s="900"/>
      <c r="AI21" s="900"/>
      <c r="AJ21" s="900"/>
      <c r="AK21" s="900"/>
      <c r="AL21" s="900"/>
      <c r="AM21" s="901"/>
      <c r="AN21" s="426"/>
      <c r="AO21" s="885">
        <f>A・Bグループ集計表!X15</f>
        <v>0</v>
      </c>
      <c r="AP21" s="885"/>
      <c r="AQ21" s="885"/>
      <c r="AR21" s="885"/>
      <c r="AS21" s="885">
        <f>A・Bグループ集計表!Z15</f>
        <v>0</v>
      </c>
      <c r="AT21" s="885"/>
      <c r="AU21" s="885"/>
      <c r="AV21" s="885"/>
      <c r="AW21" s="416"/>
      <c r="AX21" s="885">
        <f>A・Bグループ集計表!AB15</f>
        <v>0</v>
      </c>
      <c r="AY21" s="885"/>
      <c r="AZ21" s="885"/>
      <c r="BA21" s="885"/>
      <c r="BB21" s="885">
        <f>A・Bグループ集計表!AD15</f>
        <v>2</v>
      </c>
      <c r="BC21" s="885"/>
      <c r="BD21" s="885"/>
      <c r="BE21" s="885"/>
      <c r="BF21" s="418"/>
      <c r="BG21" s="891"/>
      <c r="BH21" s="892"/>
      <c r="BI21" s="892"/>
      <c r="BJ21" s="892"/>
      <c r="BK21" s="892"/>
      <c r="BL21" s="891"/>
      <c r="BM21" s="892"/>
      <c r="BN21" s="892"/>
      <c r="BO21" s="892"/>
      <c r="BP21" s="892"/>
      <c r="BQ21" s="891"/>
      <c r="BR21" s="892"/>
      <c r="BS21" s="892"/>
      <c r="BT21" s="892"/>
      <c r="BU21" s="892"/>
      <c r="BV21" s="892"/>
      <c r="BW21" s="891"/>
      <c r="BX21" s="892"/>
      <c r="BY21" s="892"/>
      <c r="BZ21" s="892"/>
      <c r="CA21" s="892"/>
      <c r="CB21" s="893"/>
      <c r="CC21" s="884"/>
      <c r="CD21" s="885"/>
      <c r="CE21" s="885"/>
      <c r="CF21" s="885"/>
      <c r="CG21" s="885"/>
      <c r="CH21" s="885"/>
      <c r="CI21" s="884"/>
      <c r="CJ21" s="885"/>
      <c r="CK21" s="885"/>
      <c r="CL21" s="885"/>
      <c r="CM21" s="885"/>
      <c r="CN21" s="886"/>
      <c r="CO21" s="884"/>
      <c r="CP21" s="885"/>
      <c r="CQ21" s="885"/>
      <c r="CR21" s="885"/>
      <c r="CS21" s="885"/>
      <c r="CT21" s="886"/>
      <c r="CU21" s="884"/>
      <c r="CV21" s="885"/>
      <c r="CW21" s="885"/>
      <c r="CX21" s="885"/>
      <c r="CY21" s="886"/>
      <c r="DA21" s="297"/>
      <c r="DB21" s="297"/>
      <c r="DC21" s="297"/>
      <c r="DD21" s="297"/>
      <c r="DE21" s="297"/>
    </row>
    <row r="22" spans="1:109" ht="7.5" customHeight="1" x14ac:dyDescent="0.2">
      <c r="A22" s="890" t="str">
        <f>IFERROR(VLOOKUP(A21,'抽選会用 '!$C$7:$D$28,3,FALSE),"")</f>
        <v/>
      </c>
      <c r="B22" s="426"/>
      <c r="C22" s="885"/>
      <c r="D22" s="885"/>
      <c r="E22" s="885"/>
      <c r="F22" s="885"/>
      <c r="G22" s="885"/>
      <c r="H22" s="885"/>
      <c r="I22" s="885"/>
      <c r="J22" s="885"/>
      <c r="K22" s="416"/>
      <c r="L22" s="885"/>
      <c r="M22" s="885"/>
      <c r="N22" s="885"/>
      <c r="O22" s="885"/>
      <c r="P22" s="885"/>
      <c r="Q22" s="885"/>
      <c r="R22" s="885"/>
      <c r="S22" s="885"/>
      <c r="T22" s="427"/>
      <c r="U22" s="899"/>
      <c r="V22" s="900"/>
      <c r="W22" s="900"/>
      <c r="X22" s="900"/>
      <c r="Y22" s="900"/>
      <c r="Z22" s="900"/>
      <c r="AA22" s="900"/>
      <c r="AB22" s="900"/>
      <c r="AC22" s="900"/>
      <c r="AD22" s="900"/>
      <c r="AE22" s="900"/>
      <c r="AF22" s="900"/>
      <c r="AG22" s="900"/>
      <c r="AH22" s="900"/>
      <c r="AI22" s="900"/>
      <c r="AJ22" s="900"/>
      <c r="AK22" s="900"/>
      <c r="AL22" s="900"/>
      <c r="AM22" s="901"/>
      <c r="AN22" s="426"/>
      <c r="AO22" s="885"/>
      <c r="AP22" s="885"/>
      <c r="AQ22" s="885"/>
      <c r="AR22" s="885"/>
      <c r="AS22" s="885"/>
      <c r="AT22" s="885"/>
      <c r="AU22" s="885"/>
      <c r="AV22" s="885"/>
      <c r="AW22" s="416"/>
      <c r="AX22" s="885"/>
      <c r="AY22" s="885"/>
      <c r="AZ22" s="885"/>
      <c r="BA22" s="885"/>
      <c r="BB22" s="885"/>
      <c r="BC22" s="885"/>
      <c r="BD22" s="885"/>
      <c r="BE22" s="885"/>
      <c r="BF22" s="418"/>
      <c r="BG22" s="891"/>
      <c r="BH22" s="892"/>
      <c r="BI22" s="892"/>
      <c r="BJ22" s="892"/>
      <c r="BK22" s="892"/>
      <c r="BL22" s="891"/>
      <c r="BM22" s="892"/>
      <c r="BN22" s="892"/>
      <c r="BO22" s="892"/>
      <c r="BP22" s="892"/>
      <c r="BQ22" s="891"/>
      <c r="BR22" s="892"/>
      <c r="BS22" s="892"/>
      <c r="BT22" s="892"/>
      <c r="BU22" s="892"/>
      <c r="BV22" s="892"/>
      <c r="BW22" s="891"/>
      <c r="BX22" s="892"/>
      <c r="BY22" s="892"/>
      <c r="BZ22" s="892"/>
      <c r="CA22" s="892"/>
      <c r="CB22" s="893"/>
      <c r="CC22" s="884"/>
      <c r="CD22" s="885"/>
      <c r="CE22" s="885"/>
      <c r="CF22" s="885"/>
      <c r="CG22" s="885"/>
      <c r="CH22" s="885"/>
      <c r="CI22" s="884"/>
      <c r="CJ22" s="885"/>
      <c r="CK22" s="885"/>
      <c r="CL22" s="885"/>
      <c r="CM22" s="885"/>
      <c r="CN22" s="886"/>
      <c r="CO22" s="884"/>
      <c r="CP22" s="885"/>
      <c r="CQ22" s="885"/>
      <c r="CR22" s="885"/>
      <c r="CS22" s="885"/>
      <c r="CT22" s="886"/>
      <c r="CU22" s="884"/>
      <c r="CV22" s="885"/>
      <c r="CW22" s="885"/>
      <c r="CX22" s="885"/>
      <c r="CY22" s="886"/>
      <c r="DA22" s="297"/>
      <c r="DB22" s="297"/>
      <c r="DC22" s="297"/>
      <c r="DD22" s="297"/>
      <c r="DE22" s="297"/>
    </row>
    <row r="23" spans="1:109" ht="7.5" customHeight="1" x14ac:dyDescent="0.2">
      <c r="A23" s="304"/>
      <c r="B23" s="428"/>
      <c r="C23" s="429"/>
      <c r="D23" s="429"/>
      <c r="E23" s="429"/>
      <c r="F23" s="421"/>
      <c r="G23" s="885">
        <f>AE17</f>
        <v>19</v>
      </c>
      <c r="H23" s="885"/>
      <c r="I23" s="885"/>
      <c r="J23" s="885"/>
      <c r="K23" s="416"/>
      <c r="L23" s="885">
        <f>Z17</f>
        <v>21</v>
      </c>
      <c r="M23" s="885"/>
      <c r="N23" s="885"/>
      <c r="O23" s="885"/>
      <c r="P23" s="421"/>
      <c r="Q23" s="421"/>
      <c r="R23" s="429"/>
      <c r="S23" s="416"/>
      <c r="T23" s="441"/>
      <c r="U23" s="899"/>
      <c r="V23" s="900"/>
      <c r="W23" s="900"/>
      <c r="X23" s="900"/>
      <c r="Y23" s="900"/>
      <c r="Z23" s="900"/>
      <c r="AA23" s="900"/>
      <c r="AB23" s="900"/>
      <c r="AC23" s="900"/>
      <c r="AD23" s="900"/>
      <c r="AE23" s="900"/>
      <c r="AF23" s="900"/>
      <c r="AG23" s="900"/>
      <c r="AH23" s="900"/>
      <c r="AI23" s="900"/>
      <c r="AJ23" s="900"/>
      <c r="AK23" s="900"/>
      <c r="AL23" s="900"/>
      <c r="AM23" s="901"/>
      <c r="AN23" s="426"/>
      <c r="AO23" s="429"/>
      <c r="AP23" s="429"/>
      <c r="AQ23" s="429"/>
      <c r="AR23" s="421"/>
      <c r="AS23" s="885">
        <f>A・Bグループ集計表!Z16</f>
        <v>16</v>
      </c>
      <c r="AT23" s="885"/>
      <c r="AU23" s="885"/>
      <c r="AV23" s="885"/>
      <c r="AW23" s="416"/>
      <c r="AX23" s="885">
        <f>A・Bグループ集計表!AB16</f>
        <v>21</v>
      </c>
      <c r="AY23" s="885"/>
      <c r="AZ23" s="885"/>
      <c r="BA23" s="885"/>
      <c r="BB23" s="421"/>
      <c r="BC23" s="421"/>
      <c r="BD23" s="429"/>
      <c r="BE23" s="416"/>
      <c r="BF23" s="418"/>
      <c r="BG23" s="891"/>
      <c r="BH23" s="892"/>
      <c r="BI23" s="892"/>
      <c r="BJ23" s="892"/>
      <c r="BK23" s="892"/>
      <c r="BL23" s="891"/>
      <c r="BM23" s="892"/>
      <c r="BN23" s="892"/>
      <c r="BO23" s="892"/>
      <c r="BP23" s="892"/>
      <c r="BQ23" s="891"/>
      <c r="BR23" s="892"/>
      <c r="BS23" s="892"/>
      <c r="BT23" s="892"/>
      <c r="BU23" s="892"/>
      <c r="BV23" s="892"/>
      <c r="BW23" s="891"/>
      <c r="BX23" s="892"/>
      <c r="BY23" s="892"/>
      <c r="BZ23" s="892"/>
      <c r="CA23" s="892"/>
      <c r="CB23" s="893"/>
      <c r="CC23" s="884"/>
      <c r="CD23" s="885"/>
      <c r="CE23" s="885"/>
      <c r="CF23" s="885"/>
      <c r="CG23" s="885"/>
      <c r="CH23" s="885"/>
      <c r="CI23" s="884"/>
      <c r="CJ23" s="885"/>
      <c r="CK23" s="885"/>
      <c r="CL23" s="885"/>
      <c r="CM23" s="885"/>
      <c r="CN23" s="886"/>
      <c r="CO23" s="884"/>
      <c r="CP23" s="885"/>
      <c r="CQ23" s="885"/>
      <c r="CR23" s="885"/>
      <c r="CS23" s="885"/>
      <c r="CT23" s="886"/>
      <c r="CU23" s="884"/>
      <c r="CV23" s="885"/>
      <c r="CW23" s="885"/>
      <c r="CX23" s="885"/>
      <c r="CY23" s="886"/>
      <c r="DA23" s="297"/>
      <c r="DB23" s="297"/>
      <c r="DC23" s="297"/>
      <c r="DD23" s="297"/>
      <c r="DE23" s="297"/>
    </row>
    <row r="24" spans="1:109" ht="7.5" customHeight="1" x14ac:dyDescent="0.2">
      <c r="A24" s="306"/>
      <c r="B24" s="446"/>
      <c r="C24" s="447"/>
      <c r="D24" s="447"/>
      <c r="E24" s="447"/>
      <c r="F24" s="432"/>
      <c r="G24" s="885"/>
      <c r="H24" s="885"/>
      <c r="I24" s="885"/>
      <c r="J24" s="885"/>
      <c r="K24" s="433"/>
      <c r="L24" s="888"/>
      <c r="M24" s="888"/>
      <c r="N24" s="888"/>
      <c r="O24" s="888"/>
      <c r="P24" s="432"/>
      <c r="Q24" s="432"/>
      <c r="R24" s="447"/>
      <c r="S24" s="435"/>
      <c r="T24" s="442"/>
      <c r="U24" s="902"/>
      <c r="V24" s="903"/>
      <c r="W24" s="903"/>
      <c r="X24" s="903"/>
      <c r="Y24" s="903"/>
      <c r="Z24" s="903"/>
      <c r="AA24" s="903"/>
      <c r="AB24" s="903"/>
      <c r="AC24" s="903"/>
      <c r="AD24" s="903"/>
      <c r="AE24" s="903"/>
      <c r="AF24" s="903"/>
      <c r="AG24" s="903"/>
      <c r="AH24" s="903"/>
      <c r="AI24" s="903"/>
      <c r="AJ24" s="903"/>
      <c r="AK24" s="903"/>
      <c r="AL24" s="903"/>
      <c r="AM24" s="904"/>
      <c r="AN24" s="438"/>
      <c r="AO24" s="447"/>
      <c r="AP24" s="447"/>
      <c r="AQ24" s="447"/>
      <c r="AR24" s="432"/>
      <c r="AS24" s="888"/>
      <c r="AT24" s="888"/>
      <c r="AU24" s="888"/>
      <c r="AV24" s="888"/>
      <c r="AW24" s="433"/>
      <c r="AX24" s="888"/>
      <c r="AY24" s="888"/>
      <c r="AZ24" s="888"/>
      <c r="BA24" s="888"/>
      <c r="BB24" s="432"/>
      <c r="BC24" s="432"/>
      <c r="BD24" s="447"/>
      <c r="BE24" s="435"/>
      <c r="BF24" s="436"/>
      <c r="BG24" s="891"/>
      <c r="BH24" s="892"/>
      <c r="BI24" s="892"/>
      <c r="BJ24" s="892"/>
      <c r="BK24" s="892"/>
      <c r="BL24" s="891"/>
      <c r="BM24" s="892"/>
      <c r="BN24" s="892"/>
      <c r="BO24" s="892"/>
      <c r="BP24" s="892"/>
      <c r="BQ24" s="891"/>
      <c r="BR24" s="892"/>
      <c r="BS24" s="892"/>
      <c r="BT24" s="892"/>
      <c r="BU24" s="892"/>
      <c r="BV24" s="892"/>
      <c r="BW24" s="891"/>
      <c r="BX24" s="892"/>
      <c r="BY24" s="892"/>
      <c r="BZ24" s="892"/>
      <c r="CA24" s="892"/>
      <c r="CB24" s="893"/>
      <c r="CC24" s="887"/>
      <c r="CD24" s="888"/>
      <c r="CE24" s="888"/>
      <c r="CF24" s="888"/>
      <c r="CG24" s="888"/>
      <c r="CH24" s="888"/>
      <c r="CI24" s="887"/>
      <c r="CJ24" s="888"/>
      <c r="CK24" s="888"/>
      <c r="CL24" s="888"/>
      <c r="CM24" s="888"/>
      <c r="CN24" s="889"/>
      <c r="CO24" s="887"/>
      <c r="CP24" s="888"/>
      <c r="CQ24" s="888"/>
      <c r="CR24" s="888"/>
      <c r="CS24" s="888"/>
      <c r="CT24" s="889"/>
      <c r="CU24" s="887"/>
      <c r="CV24" s="888"/>
      <c r="CW24" s="888"/>
      <c r="CX24" s="888"/>
      <c r="CY24" s="889"/>
      <c r="DA24" s="297"/>
      <c r="DB24" s="297"/>
      <c r="DC24" s="297"/>
      <c r="DD24" s="297"/>
      <c r="DE24" s="297"/>
    </row>
    <row r="25" spans="1:109" ht="7.5" customHeight="1" x14ac:dyDescent="0.2">
      <c r="A25" s="894">
        <v>3</v>
      </c>
      <c r="B25" s="428"/>
      <c r="C25" s="414"/>
      <c r="D25" s="414"/>
      <c r="E25" s="414"/>
      <c r="F25" s="421"/>
      <c r="G25" s="882">
        <f>AX13</f>
        <v>8</v>
      </c>
      <c r="H25" s="882"/>
      <c r="I25" s="882"/>
      <c r="J25" s="882"/>
      <c r="K25" s="416"/>
      <c r="L25" s="882">
        <f>AO13</f>
        <v>21</v>
      </c>
      <c r="M25" s="882"/>
      <c r="N25" s="882"/>
      <c r="O25" s="882"/>
      <c r="P25" s="417"/>
      <c r="Q25" s="417"/>
      <c r="R25" s="416"/>
      <c r="S25" s="416"/>
      <c r="T25" s="444"/>
      <c r="U25" s="425"/>
      <c r="V25" s="414"/>
      <c r="W25" s="414"/>
      <c r="X25" s="414"/>
      <c r="Y25" s="421"/>
      <c r="Z25" s="882">
        <f>AX19</f>
        <v>21</v>
      </c>
      <c r="AA25" s="882"/>
      <c r="AB25" s="882"/>
      <c r="AC25" s="882"/>
      <c r="AD25" s="416"/>
      <c r="AE25" s="882">
        <f>AS19</f>
        <v>18</v>
      </c>
      <c r="AF25" s="882"/>
      <c r="AG25" s="882"/>
      <c r="AH25" s="882"/>
      <c r="AI25" s="423"/>
      <c r="AJ25" s="423"/>
      <c r="AK25" s="422"/>
      <c r="AL25" s="422"/>
      <c r="AM25" s="440"/>
      <c r="AN25" s="896"/>
      <c r="AO25" s="897"/>
      <c r="AP25" s="897"/>
      <c r="AQ25" s="897"/>
      <c r="AR25" s="897"/>
      <c r="AS25" s="897"/>
      <c r="AT25" s="897"/>
      <c r="AU25" s="897"/>
      <c r="AV25" s="897"/>
      <c r="AW25" s="897"/>
      <c r="AX25" s="897"/>
      <c r="AY25" s="897"/>
      <c r="AZ25" s="897"/>
      <c r="BA25" s="897"/>
      <c r="BB25" s="897"/>
      <c r="BC25" s="897"/>
      <c r="BD25" s="897"/>
      <c r="BE25" s="897"/>
      <c r="BF25" s="898"/>
      <c r="BG25" s="891">
        <f>A・Bグループ集計表!J48</f>
        <v>1</v>
      </c>
      <c r="BH25" s="892"/>
      <c r="BI25" s="892"/>
      <c r="BJ25" s="892"/>
      <c r="BK25" s="892"/>
      <c r="BL25" s="891">
        <f>A・Bグループ集計表!L48</f>
        <v>1</v>
      </c>
      <c r="BM25" s="892"/>
      <c r="BN25" s="892"/>
      <c r="BO25" s="892"/>
      <c r="BP25" s="892"/>
      <c r="BQ25" s="891">
        <f>A・Bグループ集計表!V48</f>
        <v>2</v>
      </c>
      <c r="BR25" s="892"/>
      <c r="BS25" s="892"/>
      <c r="BT25" s="892"/>
      <c r="BU25" s="892"/>
      <c r="BV25" s="892"/>
      <c r="BW25" s="891">
        <f>A・Bグループ集計表!Y48</f>
        <v>2</v>
      </c>
      <c r="BX25" s="892"/>
      <c r="BY25" s="892"/>
      <c r="BZ25" s="892"/>
      <c r="CA25" s="892"/>
      <c r="CB25" s="893"/>
      <c r="CC25" s="881">
        <f>A・Bグループ集計表!AL48</f>
        <v>59</v>
      </c>
      <c r="CD25" s="882"/>
      <c r="CE25" s="882"/>
      <c r="CF25" s="882"/>
      <c r="CG25" s="882"/>
      <c r="CH25" s="882"/>
      <c r="CI25" s="881">
        <f>A・Bグループ集計表!AN48</f>
        <v>76</v>
      </c>
      <c r="CJ25" s="882"/>
      <c r="CK25" s="882"/>
      <c r="CL25" s="882"/>
      <c r="CM25" s="882"/>
      <c r="CN25" s="883"/>
      <c r="CO25" s="881">
        <f>A・Bグループ集計表!AR58</f>
        <v>0</v>
      </c>
      <c r="CP25" s="882"/>
      <c r="CQ25" s="882"/>
      <c r="CR25" s="882"/>
      <c r="CS25" s="882"/>
      <c r="CT25" s="883"/>
      <c r="CU25" s="881">
        <v>2</v>
      </c>
      <c r="CV25" s="882"/>
      <c r="CW25" s="882"/>
      <c r="CX25" s="882"/>
      <c r="CY25" s="883"/>
      <c r="DA25" s="297"/>
      <c r="DB25" s="297"/>
      <c r="DC25" s="297"/>
      <c r="DD25" s="297"/>
      <c r="DE25" s="297"/>
    </row>
    <row r="26" spans="1:109" ht="7.5" customHeight="1" x14ac:dyDescent="0.2">
      <c r="A26" s="895"/>
      <c r="B26" s="428"/>
      <c r="C26" s="421"/>
      <c r="D26" s="421"/>
      <c r="E26" s="421"/>
      <c r="F26" s="421"/>
      <c r="G26" s="885"/>
      <c r="H26" s="885"/>
      <c r="I26" s="885"/>
      <c r="J26" s="885"/>
      <c r="K26" s="422"/>
      <c r="L26" s="885"/>
      <c r="M26" s="885"/>
      <c r="N26" s="885"/>
      <c r="O26" s="885"/>
      <c r="P26" s="421"/>
      <c r="Q26" s="421"/>
      <c r="R26" s="421"/>
      <c r="S26" s="421"/>
      <c r="T26" s="444"/>
      <c r="U26" s="425"/>
      <c r="V26" s="421"/>
      <c r="W26" s="421"/>
      <c r="X26" s="421"/>
      <c r="Y26" s="421"/>
      <c r="Z26" s="885"/>
      <c r="AA26" s="885"/>
      <c r="AB26" s="885"/>
      <c r="AC26" s="885"/>
      <c r="AD26" s="422"/>
      <c r="AE26" s="885"/>
      <c r="AF26" s="885"/>
      <c r="AG26" s="885"/>
      <c r="AH26" s="885"/>
      <c r="AI26" s="421"/>
      <c r="AJ26" s="421"/>
      <c r="AK26" s="421"/>
      <c r="AL26" s="421"/>
      <c r="AM26" s="441"/>
      <c r="AN26" s="899"/>
      <c r="AO26" s="900"/>
      <c r="AP26" s="900"/>
      <c r="AQ26" s="900"/>
      <c r="AR26" s="900"/>
      <c r="AS26" s="900"/>
      <c r="AT26" s="900"/>
      <c r="AU26" s="900"/>
      <c r="AV26" s="900"/>
      <c r="AW26" s="900"/>
      <c r="AX26" s="900"/>
      <c r="AY26" s="900"/>
      <c r="AZ26" s="900"/>
      <c r="BA26" s="900"/>
      <c r="BB26" s="900"/>
      <c r="BC26" s="900"/>
      <c r="BD26" s="900"/>
      <c r="BE26" s="900"/>
      <c r="BF26" s="901"/>
      <c r="BG26" s="891"/>
      <c r="BH26" s="892"/>
      <c r="BI26" s="892"/>
      <c r="BJ26" s="892"/>
      <c r="BK26" s="892"/>
      <c r="BL26" s="891"/>
      <c r="BM26" s="892"/>
      <c r="BN26" s="892"/>
      <c r="BO26" s="892"/>
      <c r="BP26" s="892"/>
      <c r="BQ26" s="891"/>
      <c r="BR26" s="892"/>
      <c r="BS26" s="892"/>
      <c r="BT26" s="892"/>
      <c r="BU26" s="892"/>
      <c r="BV26" s="892"/>
      <c r="BW26" s="891"/>
      <c r="BX26" s="892"/>
      <c r="BY26" s="892"/>
      <c r="BZ26" s="892"/>
      <c r="CA26" s="892"/>
      <c r="CB26" s="893"/>
      <c r="CC26" s="884"/>
      <c r="CD26" s="885"/>
      <c r="CE26" s="885"/>
      <c r="CF26" s="885"/>
      <c r="CG26" s="885"/>
      <c r="CH26" s="885"/>
      <c r="CI26" s="884"/>
      <c r="CJ26" s="885"/>
      <c r="CK26" s="885"/>
      <c r="CL26" s="885"/>
      <c r="CM26" s="885"/>
      <c r="CN26" s="886"/>
      <c r="CO26" s="884"/>
      <c r="CP26" s="885"/>
      <c r="CQ26" s="885"/>
      <c r="CR26" s="885"/>
      <c r="CS26" s="885"/>
      <c r="CT26" s="886"/>
      <c r="CU26" s="884"/>
      <c r="CV26" s="885"/>
      <c r="CW26" s="885"/>
      <c r="CX26" s="885"/>
      <c r="CY26" s="886"/>
      <c r="DA26" s="297"/>
      <c r="DB26" s="297"/>
      <c r="DC26" s="297"/>
      <c r="DD26" s="297"/>
      <c r="DE26" s="297"/>
    </row>
    <row r="27" spans="1:109" ht="7.5" customHeight="1" x14ac:dyDescent="0.2">
      <c r="A27" s="890" t="str">
        <f>IFERROR(VLOOKUP(A25,'抽選会用 '!$C$7:$D$28,2,FALSE),"")</f>
        <v>大井ヤング</v>
      </c>
      <c r="B27" s="426"/>
      <c r="C27" s="885">
        <f>BB15</f>
        <v>0</v>
      </c>
      <c r="D27" s="885"/>
      <c r="E27" s="885"/>
      <c r="F27" s="885"/>
      <c r="G27" s="885">
        <f>AX15</f>
        <v>0</v>
      </c>
      <c r="H27" s="885"/>
      <c r="I27" s="885"/>
      <c r="J27" s="885"/>
      <c r="K27" s="416"/>
      <c r="L27" s="885">
        <f>AS15</f>
        <v>0</v>
      </c>
      <c r="M27" s="885"/>
      <c r="N27" s="885"/>
      <c r="O27" s="885"/>
      <c r="P27" s="885">
        <f>AO15</f>
        <v>0</v>
      </c>
      <c r="Q27" s="885"/>
      <c r="R27" s="885"/>
      <c r="S27" s="885"/>
      <c r="T27" s="427"/>
      <c r="U27" s="426"/>
      <c r="V27" s="885">
        <f>BB21</f>
        <v>2</v>
      </c>
      <c r="W27" s="885"/>
      <c r="X27" s="885"/>
      <c r="Y27" s="885"/>
      <c r="Z27" s="885">
        <f>AX21</f>
        <v>0</v>
      </c>
      <c r="AA27" s="885"/>
      <c r="AB27" s="885"/>
      <c r="AC27" s="885"/>
      <c r="AD27" s="416"/>
      <c r="AE27" s="885">
        <f>AS21</f>
        <v>0</v>
      </c>
      <c r="AF27" s="885"/>
      <c r="AG27" s="885"/>
      <c r="AH27" s="885"/>
      <c r="AI27" s="885">
        <f>AO21</f>
        <v>0</v>
      </c>
      <c r="AJ27" s="885"/>
      <c r="AK27" s="885"/>
      <c r="AL27" s="885"/>
      <c r="AM27" s="441"/>
      <c r="AN27" s="899"/>
      <c r="AO27" s="900"/>
      <c r="AP27" s="900"/>
      <c r="AQ27" s="900"/>
      <c r="AR27" s="900"/>
      <c r="AS27" s="900"/>
      <c r="AT27" s="900"/>
      <c r="AU27" s="900"/>
      <c r="AV27" s="900"/>
      <c r="AW27" s="900"/>
      <c r="AX27" s="900"/>
      <c r="AY27" s="900"/>
      <c r="AZ27" s="900"/>
      <c r="BA27" s="900"/>
      <c r="BB27" s="900"/>
      <c r="BC27" s="900"/>
      <c r="BD27" s="900"/>
      <c r="BE27" s="900"/>
      <c r="BF27" s="901"/>
      <c r="BG27" s="891"/>
      <c r="BH27" s="892"/>
      <c r="BI27" s="892"/>
      <c r="BJ27" s="892"/>
      <c r="BK27" s="892"/>
      <c r="BL27" s="891"/>
      <c r="BM27" s="892"/>
      <c r="BN27" s="892"/>
      <c r="BO27" s="892"/>
      <c r="BP27" s="892"/>
      <c r="BQ27" s="891"/>
      <c r="BR27" s="892"/>
      <c r="BS27" s="892"/>
      <c r="BT27" s="892"/>
      <c r="BU27" s="892"/>
      <c r="BV27" s="892"/>
      <c r="BW27" s="891"/>
      <c r="BX27" s="892"/>
      <c r="BY27" s="892"/>
      <c r="BZ27" s="892"/>
      <c r="CA27" s="892"/>
      <c r="CB27" s="893"/>
      <c r="CC27" s="884"/>
      <c r="CD27" s="885"/>
      <c r="CE27" s="885"/>
      <c r="CF27" s="885"/>
      <c r="CG27" s="885"/>
      <c r="CH27" s="885"/>
      <c r="CI27" s="884"/>
      <c r="CJ27" s="885"/>
      <c r="CK27" s="885"/>
      <c r="CL27" s="885"/>
      <c r="CM27" s="885"/>
      <c r="CN27" s="886"/>
      <c r="CO27" s="884"/>
      <c r="CP27" s="885"/>
      <c r="CQ27" s="885"/>
      <c r="CR27" s="885"/>
      <c r="CS27" s="885"/>
      <c r="CT27" s="886"/>
      <c r="CU27" s="884"/>
      <c r="CV27" s="885"/>
      <c r="CW27" s="885"/>
      <c r="CX27" s="885"/>
      <c r="CY27" s="886"/>
      <c r="DA27" s="297"/>
      <c r="DB27" s="297"/>
      <c r="DC27" s="297"/>
      <c r="DD27" s="297"/>
      <c r="DE27" s="297"/>
    </row>
    <row r="28" spans="1:109" ht="7.5" customHeight="1" x14ac:dyDescent="0.2">
      <c r="A28" s="890" t="str">
        <f>IFERROR(VLOOKUP(A27,'抽選会用 '!$C$7:$D$28,3,FALSE),"")</f>
        <v/>
      </c>
      <c r="B28" s="426"/>
      <c r="C28" s="885"/>
      <c r="D28" s="885"/>
      <c r="E28" s="885"/>
      <c r="F28" s="885"/>
      <c r="G28" s="885"/>
      <c r="H28" s="885"/>
      <c r="I28" s="885"/>
      <c r="J28" s="885"/>
      <c r="K28" s="416"/>
      <c r="L28" s="885"/>
      <c r="M28" s="885"/>
      <c r="N28" s="885"/>
      <c r="O28" s="885"/>
      <c r="P28" s="885"/>
      <c r="Q28" s="885"/>
      <c r="R28" s="885"/>
      <c r="S28" s="885"/>
      <c r="T28" s="427"/>
      <c r="U28" s="426"/>
      <c r="V28" s="885"/>
      <c r="W28" s="885"/>
      <c r="X28" s="885"/>
      <c r="Y28" s="885"/>
      <c r="Z28" s="885"/>
      <c r="AA28" s="885"/>
      <c r="AB28" s="885"/>
      <c r="AC28" s="885"/>
      <c r="AD28" s="416"/>
      <c r="AE28" s="885"/>
      <c r="AF28" s="885"/>
      <c r="AG28" s="885"/>
      <c r="AH28" s="885"/>
      <c r="AI28" s="885"/>
      <c r="AJ28" s="885"/>
      <c r="AK28" s="885"/>
      <c r="AL28" s="885"/>
      <c r="AM28" s="441"/>
      <c r="AN28" s="899"/>
      <c r="AO28" s="900"/>
      <c r="AP28" s="900"/>
      <c r="AQ28" s="900"/>
      <c r="AR28" s="900"/>
      <c r="AS28" s="900"/>
      <c r="AT28" s="900"/>
      <c r="AU28" s="900"/>
      <c r="AV28" s="900"/>
      <c r="AW28" s="900"/>
      <c r="AX28" s="900"/>
      <c r="AY28" s="900"/>
      <c r="AZ28" s="900"/>
      <c r="BA28" s="900"/>
      <c r="BB28" s="900"/>
      <c r="BC28" s="900"/>
      <c r="BD28" s="900"/>
      <c r="BE28" s="900"/>
      <c r="BF28" s="901"/>
      <c r="BG28" s="891"/>
      <c r="BH28" s="892"/>
      <c r="BI28" s="892"/>
      <c r="BJ28" s="892"/>
      <c r="BK28" s="892"/>
      <c r="BL28" s="891"/>
      <c r="BM28" s="892"/>
      <c r="BN28" s="892"/>
      <c r="BO28" s="892"/>
      <c r="BP28" s="892"/>
      <c r="BQ28" s="891"/>
      <c r="BR28" s="892"/>
      <c r="BS28" s="892"/>
      <c r="BT28" s="892"/>
      <c r="BU28" s="892"/>
      <c r="BV28" s="892"/>
      <c r="BW28" s="891"/>
      <c r="BX28" s="892"/>
      <c r="BY28" s="892"/>
      <c r="BZ28" s="892"/>
      <c r="CA28" s="892"/>
      <c r="CB28" s="893"/>
      <c r="CC28" s="884"/>
      <c r="CD28" s="885"/>
      <c r="CE28" s="885"/>
      <c r="CF28" s="885"/>
      <c r="CG28" s="885"/>
      <c r="CH28" s="885"/>
      <c r="CI28" s="884"/>
      <c r="CJ28" s="885"/>
      <c r="CK28" s="885"/>
      <c r="CL28" s="885"/>
      <c r="CM28" s="885"/>
      <c r="CN28" s="886"/>
      <c r="CO28" s="884"/>
      <c r="CP28" s="885"/>
      <c r="CQ28" s="885"/>
      <c r="CR28" s="885"/>
      <c r="CS28" s="885"/>
      <c r="CT28" s="886"/>
      <c r="CU28" s="884"/>
      <c r="CV28" s="885"/>
      <c r="CW28" s="885"/>
      <c r="CX28" s="885"/>
      <c r="CY28" s="886"/>
      <c r="DA28" s="297"/>
      <c r="DB28" s="297"/>
      <c r="DC28" s="297"/>
      <c r="DD28" s="297"/>
      <c r="DE28" s="297"/>
    </row>
    <row r="29" spans="1:109" ht="7.5" customHeight="1" x14ac:dyDescent="0.2">
      <c r="A29" s="304"/>
      <c r="B29" s="425"/>
      <c r="C29" s="429"/>
      <c r="D29" s="429"/>
      <c r="E29" s="429"/>
      <c r="F29" s="421"/>
      <c r="G29" s="885">
        <f>AX17</f>
        <v>9</v>
      </c>
      <c r="H29" s="885"/>
      <c r="I29" s="885"/>
      <c r="J29" s="885"/>
      <c r="K29" s="416"/>
      <c r="L29" s="885">
        <f>AS17</f>
        <v>21</v>
      </c>
      <c r="M29" s="885"/>
      <c r="N29" s="885"/>
      <c r="O29" s="885"/>
      <c r="P29" s="421"/>
      <c r="Q29" s="421"/>
      <c r="R29" s="429"/>
      <c r="S29" s="416"/>
      <c r="T29" s="444"/>
      <c r="U29" s="425"/>
      <c r="V29" s="429"/>
      <c r="W29" s="429"/>
      <c r="X29" s="429"/>
      <c r="Y29" s="421"/>
      <c r="Z29" s="885">
        <f>AX23</f>
        <v>21</v>
      </c>
      <c r="AA29" s="885"/>
      <c r="AB29" s="885"/>
      <c r="AC29" s="885"/>
      <c r="AD29" s="416"/>
      <c r="AE29" s="885">
        <f>AS23</f>
        <v>16</v>
      </c>
      <c r="AF29" s="885"/>
      <c r="AG29" s="885"/>
      <c r="AH29" s="885"/>
      <c r="AI29" s="421"/>
      <c r="AJ29" s="421"/>
      <c r="AK29" s="429"/>
      <c r="AL29" s="416"/>
      <c r="AM29" s="441"/>
      <c r="AN29" s="899"/>
      <c r="AO29" s="900"/>
      <c r="AP29" s="900"/>
      <c r="AQ29" s="900"/>
      <c r="AR29" s="900"/>
      <c r="AS29" s="900"/>
      <c r="AT29" s="900"/>
      <c r="AU29" s="900"/>
      <c r="AV29" s="900"/>
      <c r="AW29" s="900"/>
      <c r="AX29" s="900"/>
      <c r="AY29" s="900"/>
      <c r="AZ29" s="900"/>
      <c r="BA29" s="900"/>
      <c r="BB29" s="900"/>
      <c r="BC29" s="900"/>
      <c r="BD29" s="900"/>
      <c r="BE29" s="900"/>
      <c r="BF29" s="901"/>
      <c r="BG29" s="891"/>
      <c r="BH29" s="892"/>
      <c r="BI29" s="892"/>
      <c r="BJ29" s="892"/>
      <c r="BK29" s="892"/>
      <c r="BL29" s="891"/>
      <c r="BM29" s="892"/>
      <c r="BN29" s="892"/>
      <c r="BO29" s="892"/>
      <c r="BP29" s="892"/>
      <c r="BQ29" s="891"/>
      <c r="BR29" s="892"/>
      <c r="BS29" s="892"/>
      <c r="BT29" s="892"/>
      <c r="BU29" s="892"/>
      <c r="BV29" s="892"/>
      <c r="BW29" s="891"/>
      <c r="BX29" s="892"/>
      <c r="BY29" s="892"/>
      <c r="BZ29" s="892"/>
      <c r="CA29" s="892"/>
      <c r="CB29" s="893"/>
      <c r="CC29" s="884"/>
      <c r="CD29" s="885"/>
      <c r="CE29" s="885"/>
      <c r="CF29" s="885"/>
      <c r="CG29" s="885"/>
      <c r="CH29" s="885"/>
      <c r="CI29" s="884"/>
      <c r="CJ29" s="885"/>
      <c r="CK29" s="885"/>
      <c r="CL29" s="885"/>
      <c r="CM29" s="885"/>
      <c r="CN29" s="886"/>
      <c r="CO29" s="884"/>
      <c r="CP29" s="885"/>
      <c r="CQ29" s="885"/>
      <c r="CR29" s="885"/>
      <c r="CS29" s="885"/>
      <c r="CT29" s="886"/>
      <c r="CU29" s="884"/>
      <c r="CV29" s="885"/>
      <c r="CW29" s="885"/>
      <c r="CX29" s="885"/>
      <c r="CY29" s="886"/>
      <c r="DA29" s="297"/>
      <c r="DB29" s="297"/>
      <c r="DC29" s="297"/>
      <c r="DD29" s="297"/>
      <c r="DE29" s="297"/>
    </row>
    <row r="30" spans="1:109" ht="8.1" customHeight="1" x14ac:dyDescent="0.2">
      <c r="A30" s="306"/>
      <c r="B30" s="437"/>
      <c r="C30" s="447"/>
      <c r="D30" s="447"/>
      <c r="E30" s="447"/>
      <c r="F30" s="432"/>
      <c r="G30" s="888"/>
      <c r="H30" s="888"/>
      <c r="I30" s="888"/>
      <c r="J30" s="888"/>
      <c r="K30" s="433"/>
      <c r="L30" s="888"/>
      <c r="M30" s="888"/>
      <c r="N30" s="888"/>
      <c r="O30" s="888"/>
      <c r="P30" s="432"/>
      <c r="Q30" s="432"/>
      <c r="R30" s="447"/>
      <c r="S30" s="435"/>
      <c r="T30" s="448"/>
      <c r="U30" s="437"/>
      <c r="V30" s="447"/>
      <c r="W30" s="447"/>
      <c r="X30" s="447"/>
      <c r="Y30" s="432"/>
      <c r="Z30" s="888"/>
      <c r="AA30" s="888"/>
      <c r="AB30" s="888"/>
      <c r="AC30" s="888"/>
      <c r="AD30" s="433"/>
      <c r="AE30" s="888"/>
      <c r="AF30" s="888"/>
      <c r="AG30" s="888"/>
      <c r="AH30" s="888"/>
      <c r="AI30" s="432"/>
      <c r="AJ30" s="432"/>
      <c r="AK30" s="447"/>
      <c r="AL30" s="435"/>
      <c r="AM30" s="442"/>
      <c r="AN30" s="902"/>
      <c r="AO30" s="903"/>
      <c r="AP30" s="903"/>
      <c r="AQ30" s="903"/>
      <c r="AR30" s="903"/>
      <c r="AS30" s="903"/>
      <c r="AT30" s="903"/>
      <c r="AU30" s="903"/>
      <c r="AV30" s="903"/>
      <c r="AW30" s="903"/>
      <c r="AX30" s="903"/>
      <c r="AY30" s="903"/>
      <c r="AZ30" s="903"/>
      <c r="BA30" s="903"/>
      <c r="BB30" s="903"/>
      <c r="BC30" s="903"/>
      <c r="BD30" s="903"/>
      <c r="BE30" s="903"/>
      <c r="BF30" s="904"/>
      <c r="BG30" s="891"/>
      <c r="BH30" s="892"/>
      <c r="BI30" s="892"/>
      <c r="BJ30" s="892"/>
      <c r="BK30" s="892"/>
      <c r="BL30" s="891"/>
      <c r="BM30" s="892"/>
      <c r="BN30" s="892"/>
      <c r="BO30" s="892"/>
      <c r="BP30" s="892"/>
      <c r="BQ30" s="891"/>
      <c r="BR30" s="892"/>
      <c r="BS30" s="892"/>
      <c r="BT30" s="892"/>
      <c r="BU30" s="892"/>
      <c r="BV30" s="892"/>
      <c r="BW30" s="891"/>
      <c r="BX30" s="892"/>
      <c r="BY30" s="892"/>
      <c r="BZ30" s="892"/>
      <c r="CA30" s="892"/>
      <c r="CB30" s="893"/>
      <c r="CC30" s="887"/>
      <c r="CD30" s="888"/>
      <c r="CE30" s="888"/>
      <c r="CF30" s="888"/>
      <c r="CG30" s="888"/>
      <c r="CH30" s="888"/>
      <c r="CI30" s="887"/>
      <c r="CJ30" s="888"/>
      <c r="CK30" s="888"/>
      <c r="CL30" s="888"/>
      <c r="CM30" s="888"/>
      <c r="CN30" s="889"/>
      <c r="CO30" s="887"/>
      <c r="CP30" s="888"/>
      <c r="CQ30" s="888"/>
      <c r="CR30" s="888"/>
      <c r="CS30" s="888"/>
      <c r="CT30" s="889"/>
      <c r="CU30" s="887"/>
      <c r="CV30" s="888"/>
      <c r="CW30" s="888"/>
      <c r="CX30" s="888"/>
      <c r="CY30" s="889"/>
      <c r="DA30" s="297"/>
      <c r="DB30" s="297"/>
      <c r="DC30" s="297"/>
      <c r="DD30" s="297"/>
      <c r="DE30" s="297"/>
    </row>
    <row r="31" spans="1:109" ht="8.1" customHeight="1" x14ac:dyDescent="0.2">
      <c r="E31" s="290"/>
      <c r="F31" s="290"/>
      <c r="G31" s="290"/>
      <c r="H31" s="290"/>
      <c r="I31" s="297"/>
      <c r="J31" s="297"/>
      <c r="K31" s="297"/>
      <c r="L31" s="288"/>
      <c r="M31" s="297"/>
      <c r="N31" s="297"/>
      <c r="O31" s="297"/>
      <c r="P31" s="291"/>
      <c r="Q31" s="291"/>
      <c r="R31" s="291"/>
      <c r="U31" s="290"/>
      <c r="V31" s="290"/>
      <c r="W31" s="290"/>
      <c r="X31" s="297"/>
      <c r="Y31" s="297"/>
      <c r="Z31" s="297"/>
      <c r="AA31" s="288"/>
      <c r="AB31" s="297"/>
      <c r="AC31" s="297"/>
      <c r="AD31" s="297"/>
      <c r="AE31" s="291"/>
      <c r="AF31" s="291"/>
      <c r="AG31" s="291"/>
      <c r="AJ31" s="290"/>
      <c r="AK31" s="290"/>
      <c r="AL31" s="290"/>
      <c r="AM31" s="297"/>
      <c r="AN31" s="297"/>
      <c r="AO31" s="297"/>
      <c r="AQ31" s="297"/>
      <c r="AR31" s="297"/>
      <c r="AS31" s="297"/>
      <c r="AT31" s="291"/>
      <c r="AU31" s="291"/>
      <c r="BK31" s="288"/>
      <c r="BL31" s="288"/>
    </row>
    <row r="32" spans="1:109" ht="8.1" customHeight="1" x14ac:dyDescent="0.2">
      <c r="E32" s="290"/>
      <c r="F32" s="290"/>
      <c r="G32" s="290"/>
      <c r="H32" s="290"/>
      <c r="I32" s="297"/>
      <c r="J32" s="297"/>
      <c r="K32" s="297"/>
      <c r="L32" s="288"/>
      <c r="M32" s="297"/>
      <c r="N32" s="297"/>
      <c r="O32" s="297"/>
      <c r="P32" s="291"/>
      <c r="Q32" s="291"/>
      <c r="R32" s="291"/>
      <c r="U32" s="290"/>
      <c r="V32" s="290"/>
      <c r="W32" s="290"/>
      <c r="X32" s="297"/>
      <c r="Y32" s="297"/>
      <c r="Z32" s="297"/>
      <c r="AA32" s="288"/>
      <c r="AB32" s="297"/>
      <c r="AC32" s="297"/>
      <c r="AD32" s="297"/>
      <c r="AE32" s="291"/>
      <c r="AF32" s="291"/>
      <c r="AG32" s="291"/>
      <c r="AJ32" s="290"/>
      <c r="AK32" s="290"/>
      <c r="AL32" s="290"/>
      <c r="AM32" s="297"/>
      <c r="AN32" s="297"/>
      <c r="AO32" s="297"/>
      <c r="AQ32" s="297"/>
      <c r="AR32" s="297"/>
      <c r="AS32" s="297"/>
      <c r="AT32" s="291"/>
      <c r="AU32" s="291"/>
      <c r="BK32" s="288"/>
      <c r="BL32" s="288"/>
    </row>
    <row r="33" spans="1:109" ht="15.9" customHeight="1" x14ac:dyDescent="0.2">
      <c r="A33" s="289" t="s">
        <v>63</v>
      </c>
      <c r="E33" s="290"/>
      <c r="F33" s="290"/>
      <c r="G33" s="290"/>
      <c r="H33" s="290"/>
      <c r="I33" s="297"/>
      <c r="J33" s="297"/>
      <c r="K33" s="297"/>
      <c r="L33" s="288"/>
      <c r="M33" s="297"/>
      <c r="N33" s="297"/>
      <c r="O33" s="297"/>
      <c r="P33" s="291"/>
      <c r="Q33" s="291"/>
      <c r="R33" s="291"/>
      <c r="U33" s="290"/>
      <c r="V33" s="290"/>
      <c r="W33" s="290"/>
      <c r="X33" s="297"/>
      <c r="Y33" s="297"/>
      <c r="Z33" s="297"/>
      <c r="AA33" s="288"/>
      <c r="AB33" s="297"/>
      <c r="AC33" s="297"/>
      <c r="AD33" s="297"/>
      <c r="AE33" s="291"/>
      <c r="AF33" s="291"/>
      <c r="AG33" s="291"/>
      <c r="AJ33" s="290"/>
      <c r="AK33" s="290"/>
      <c r="AL33" s="290"/>
      <c r="AM33" s="297"/>
      <c r="AN33" s="297"/>
      <c r="AO33" s="297"/>
      <c r="AQ33" s="297"/>
      <c r="AR33" s="297"/>
      <c r="AS33" s="297"/>
      <c r="AT33" s="291"/>
      <c r="AU33" s="291"/>
      <c r="BK33" s="288"/>
      <c r="BL33" s="288"/>
    </row>
    <row r="34" spans="1:109" ht="8.1" customHeight="1" x14ac:dyDescent="0.2">
      <c r="E34" s="290"/>
      <c r="F34" s="290"/>
      <c r="G34" s="290"/>
      <c r="H34" s="290"/>
      <c r="I34" s="297"/>
      <c r="J34" s="297"/>
      <c r="K34" s="297"/>
      <c r="L34" s="288"/>
      <c r="M34" s="297"/>
      <c r="N34" s="297"/>
      <c r="O34" s="297"/>
      <c r="P34" s="291"/>
      <c r="Q34" s="291"/>
      <c r="R34" s="291"/>
      <c r="U34" s="290"/>
      <c r="V34" s="290"/>
      <c r="W34" s="290"/>
      <c r="X34" s="297"/>
      <c r="Y34" s="297"/>
      <c r="Z34" s="297"/>
      <c r="AA34" s="288"/>
      <c r="AB34" s="297"/>
      <c r="AC34" s="297"/>
      <c r="AD34" s="297"/>
      <c r="AE34" s="291"/>
      <c r="AF34" s="291"/>
      <c r="AG34" s="291"/>
      <c r="AJ34" s="290"/>
      <c r="AK34" s="290"/>
      <c r="AL34" s="290"/>
      <c r="AM34" s="297"/>
      <c r="AN34" s="297"/>
      <c r="AO34" s="297"/>
      <c r="AQ34" s="297"/>
      <c r="AR34" s="297"/>
      <c r="AS34" s="297"/>
      <c r="AT34" s="291"/>
      <c r="AU34" s="291"/>
      <c r="BK34" s="288"/>
      <c r="BL34" s="288"/>
    </row>
    <row r="35" spans="1:109" ht="7.5" customHeight="1" x14ac:dyDescent="0.2">
      <c r="A35" s="877" t="s">
        <v>3</v>
      </c>
      <c r="B35" s="481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1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3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482"/>
      <c r="BC35" s="482"/>
      <c r="BD35" s="482"/>
      <c r="BE35" s="482"/>
      <c r="BF35" s="482"/>
      <c r="BG35" s="859" t="s">
        <v>49</v>
      </c>
      <c r="BH35" s="860"/>
      <c r="BI35" s="860"/>
      <c r="BJ35" s="860"/>
      <c r="BK35" s="860"/>
      <c r="BL35" s="859" t="s">
        <v>1</v>
      </c>
      <c r="BM35" s="860"/>
      <c r="BN35" s="860"/>
      <c r="BO35" s="860"/>
      <c r="BP35" s="860"/>
      <c r="BQ35" s="859" t="s">
        <v>15</v>
      </c>
      <c r="BR35" s="860"/>
      <c r="BS35" s="860"/>
      <c r="BT35" s="860"/>
      <c r="BU35" s="860"/>
      <c r="BV35" s="860"/>
      <c r="BW35" s="860"/>
      <c r="BX35" s="860"/>
      <c r="BY35" s="860"/>
      <c r="BZ35" s="860"/>
      <c r="CA35" s="860"/>
      <c r="CB35" s="861"/>
      <c r="CC35" s="874" t="s">
        <v>52</v>
      </c>
      <c r="CD35" s="875"/>
      <c r="CE35" s="875"/>
      <c r="CF35" s="875"/>
      <c r="CG35" s="875"/>
      <c r="CH35" s="875"/>
      <c r="CI35" s="875"/>
      <c r="CJ35" s="875"/>
      <c r="CK35" s="875"/>
      <c r="CL35" s="875"/>
      <c r="CM35" s="875"/>
      <c r="CN35" s="875"/>
      <c r="CO35" s="875"/>
      <c r="CP35" s="875"/>
      <c r="CQ35" s="875"/>
      <c r="CR35" s="875"/>
      <c r="CS35" s="875"/>
      <c r="CT35" s="876"/>
      <c r="CU35" s="874" t="s">
        <v>62</v>
      </c>
      <c r="CV35" s="875"/>
      <c r="CW35" s="875"/>
      <c r="CX35" s="875"/>
      <c r="CY35" s="876"/>
      <c r="DA35" s="297"/>
      <c r="DB35" s="297"/>
      <c r="DC35" s="297"/>
      <c r="DD35" s="297"/>
      <c r="DE35" s="297"/>
    </row>
    <row r="36" spans="1:109" ht="7.5" customHeight="1" x14ac:dyDescent="0.2">
      <c r="A36" s="878"/>
      <c r="B36" s="878" t="str">
        <f>A41</f>
        <v>京都想和クラブ</v>
      </c>
      <c r="C36" s="879"/>
      <c r="D36" s="879"/>
      <c r="E36" s="879"/>
      <c r="F36" s="879"/>
      <c r="G36" s="879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8" t="str">
        <f>A47</f>
        <v>kyotoＣＲＥＡ　</v>
      </c>
      <c r="V36" s="879"/>
      <c r="W36" s="879"/>
      <c r="X36" s="879"/>
      <c r="Y36" s="879"/>
      <c r="Z36" s="879"/>
      <c r="AA36" s="879"/>
      <c r="AB36" s="879"/>
      <c r="AC36" s="879"/>
      <c r="AD36" s="879"/>
      <c r="AE36" s="879"/>
      <c r="AF36" s="879"/>
      <c r="AG36" s="879"/>
      <c r="AH36" s="879"/>
      <c r="AI36" s="879"/>
      <c r="AJ36" s="879"/>
      <c r="AK36" s="879"/>
      <c r="AL36" s="879"/>
      <c r="AM36" s="880"/>
      <c r="AN36" s="879" t="str">
        <f>A53</f>
        <v>Ｔｒｕｅ　ｏｎｅ</v>
      </c>
      <c r="AO36" s="879"/>
      <c r="AP36" s="879"/>
      <c r="AQ36" s="879"/>
      <c r="AR36" s="879"/>
      <c r="AS36" s="879"/>
      <c r="AT36" s="879"/>
      <c r="AU36" s="879"/>
      <c r="AV36" s="879"/>
      <c r="AW36" s="879"/>
      <c r="AX36" s="879"/>
      <c r="AY36" s="879"/>
      <c r="AZ36" s="879"/>
      <c r="BA36" s="879"/>
      <c r="BB36" s="879"/>
      <c r="BC36" s="879"/>
      <c r="BD36" s="879"/>
      <c r="BE36" s="879"/>
      <c r="BF36" s="880"/>
      <c r="BG36" s="859"/>
      <c r="BH36" s="860"/>
      <c r="BI36" s="860"/>
      <c r="BJ36" s="860"/>
      <c r="BK36" s="860"/>
      <c r="BL36" s="859"/>
      <c r="BM36" s="860"/>
      <c r="BN36" s="860"/>
      <c r="BO36" s="860"/>
      <c r="BP36" s="860"/>
      <c r="BQ36" s="859"/>
      <c r="BR36" s="860"/>
      <c r="BS36" s="860"/>
      <c r="BT36" s="860"/>
      <c r="BU36" s="860"/>
      <c r="BV36" s="860"/>
      <c r="BW36" s="860"/>
      <c r="BX36" s="860"/>
      <c r="BY36" s="860"/>
      <c r="BZ36" s="860"/>
      <c r="CA36" s="860"/>
      <c r="CB36" s="861"/>
      <c r="CC36" s="865"/>
      <c r="CD36" s="866"/>
      <c r="CE36" s="866"/>
      <c r="CF36" s="866"/>
      <c r="CG36" s="866"/>
      <c r="CH36" s="866"/>
      <c r="CI36" s="866"/>
      <c r="CJ36" s="866"/>
      <c r="CK36" s="866"/>
      <c r="CL36" s="866"/>
      <c r="CM36" s="866"/>
      <c r="CN36" s="866"/>
      <c r="CO36" s="866"/>
      <c r="CP36" s="866"/>
      <c r="CQ36" s="866"/>
      <c r="CR36" s="866"/>
      <c r="CS36" s="866"/>
      <c r="CT36" s="867"/>
      <c r="CU36" s="862"/>
      <c r="CV36" s="863"/>
      <c r="CW36" s="863"/>
      <c r="CX36" s="863"/>
      <c r="CY36" s="864"/>
      <c r="DA36" s="297"/>
      <c r="DB36" s="297"/>
      <c r="DC36" s="297"/>
      <c r="DD36" s="297"/>
      <c r="DE36" s="297"/>
    </row>
    <row r="37" spans="1:109" ht="7.5" customHeight="1" x14ac:dyDescent="0.2">
      <c r="A37" s="878"/>
      <c r="B37" s="878"/>
      <c r="C37" s="879"/>
      <c r="D37" s="879"/>
      <c r="E37" s="879"/>
      <c r="F37" s="879"/>
      <c r="G37" s="879"/>
      <c r="H37" s="879"/>
      <c r="I37" s="879"/>
      <c r="J37" s="879"/>
      <c r="K37" s="879"/>
      <c r="L37" s="879"/>
      <c r="M37" s="879"/>
      <c r="N37" s="879"/>
      <c r="O37" s="879"/>
      <c r="P37" s="879"/>
      <c r="Q37" s="879"/>
      <c r="R37" s="879"/>
      <c r="S37" s="879"/>
      <c r="T37" s="879"/>
      <c r="U37" s="878"/>
      <c r="V37" s="879"/>
      <c r="W37" s="879"/>
      <c r="X37" s="879"/>
      <c r="Y37" s="879"/>
      <c r="Z37" s="879"/>
      <c r="AA37" s="879"/>
      <c r="AB37" s="879"/>
      <c r="AC37" s="879"/>
      <c r="AD37" s="879"/>
      <c r="AE37" s="879"/>
      <c r="AF37" s="879"/>
      <c r="AG37" s="879"/>
      <c r="AH37" s="879"/>
      <c r="AI37" s="879"/>
      <c r="AJ37" s="879"/>
      <c r="AK37" s="879"/>
      <c r="AL37" s="879"/>
      <c r="AM37" s="880"/>
      <c r="AN37" s="879"/>
      <c r="AO37" s="879"/>
      <c r="AP37" s="879"/>
      <c r="AQ37" s="879"/>
      <c r="AR37" s="879"/>
      <c r="AS37" s="879"/>
      <c r="AT37" s="879"/>
      <c r="AU37" s="879"/>
      <c r="AV37" s="879"/>
      <c r="AW37" s="879"/>
      <c r="AX37" s="879"/>
      <c r="AY37" s="879"/>
      <c r="AZ37" s="879"/>
      <c r="BA37" s="879"/>
      <c r="BB37" s="879"/>
      <c r="BC37" s="879"/>
      <c r="BD37" s="879"/>
      <c r="BE37" s="879"/>
      <c r="BF37" s="880"/>
      <c r="BG37" s="859"/>
      <c r="BH37" s="860"/>
      <c r="BI37" s="860"/>
      <c r="BJ37" s="860"/>
      <c r="BK37" s="860"/>
      <c r="BL37" s="859"/>
      <c r="BM37" s="860"/>
      <c r="BN37" s="860"/>
      <c r="BO37" s="860"/>
      <c r="BP37" s="860"/>
      <c r="BQ37" s="859" t="s">
        <v>8</v>
      </c>
      <c r="BR37" s="860"/>
      <c r="BS37" s="860"/>
      <c r="BT37" s="860"/>
      <c r="BU37" s="860"/>
      <c r="BV37" s="860"/>
      <c r="BW37" s="859" t="s">
        <v>9</v>
      </c>
      <c r="BX37" s="860"/>
      <c r="BY37" s="860"/>
      <c r="BZ37" s="860"/>
      <c r="CA37" s="860"/>
      <c r="CB37" s="861"/>
      <c r="CC37" s="862" t="s">
        <v>8</v>
      </c>
      <c r="CD37" s="863"/>
      <c r="CE37" s="863"/>
      <c r="CF37" s="863"/>
      <c r="CG37" s="863"/>
      <c r="CH37" s="864"/>
      <c r="CI37" s="862" t="s">
        <v>9</v>
      </c>
      <c r="CJ37" s="863"/>
      <c r="CK37" s="863"/>
      <c r="CL37" s="863"/>
      <c r="CM37" s="863"/>
      <c r="CN37" s="864"/>
      <c r="CO37" s="868" t="s">
        <v>11</v>
      </c>
      <c r="CP37" s="869"/>
      <c r="CQ37" s="869"/>
      <c r="CR37" s="869"/>
      <c r="CS37" s="869"/>
      <c r="CT37" s="870"/>
      <c r="CU37" s="862"/>
      <c r="CV37" s="863"/>
      <c r="CW37" s="863"/>
      <c r="CX37" s="863"/>
      <c r="CY37" s="864"/>
      <c r="DA37" s="297"/>
      <c r="DB37" s="297"/>
      <c r="DC37" s="297"/>
      <c r="DD37" s="297"/>
      <c r="DE37" s="297"/>
    </row>
    <row r="38" spans="1:109" ht="7.5" customHeight="1" x14ac:dyDescent="0.2">
      <c r="A38" s="878"/>
      <c r="B38" s="484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6"/>
      <c r="U38" s="487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9"/>
      <c r="AN38" s="487"/>
      <c r="AO38" s="488"/>
      <c r="AP38" s="488"/>
      <c r="AQ38" s="488"/>
      <c r="AR38" s="488"/>
      <c r="AS38" s="488"/>
      <c r="AT38" s="488"/>
      <c r="AU38" s="488"/>
      <c r="AV38" s="488"/>
      <c r="AW38" s="488"/>
      <c r="AX38" s="488"/>
      <c r="AY38" s="488"/>
      <c r="AZ38" s="488"/>
      <c r="BA38" s="488"/>
      <c r="BB38" s="488"/>
      <c r="BC38" s="488"/>
      <c r="BD38" s="488"/>
      <c r="BE38" s="488"/>
      <c r="BF38" s="489"/>
      <c r="BG38" s="859"/>
      <c r="BH38" s="860"/>
      <c r="BI38" s="860"/>
      <c r="BJ38" s="860"/>
      <c r="BK38" s="860"/>
      <c r="BL38" s="859"/>
      <c r="BM38" s="860"/>
      <c r="BN38" s="860"/>
      <c r="BO38" s="860"/>
      <c r="BP38" s="860"/>
      <c r="BQ38" s="859"/>
      <c r="BR38" s="860"/>
      <c r="BS38" s="860"/>
      <c r="BT38" s="860"/>
      <c r="BU38" s="860"/>
      <c r="BV38" s="860"/>
      <c r="BW38" s="859"/>
      <c r="BX38" s="860"/>
      <c r="BY38" s="860"/>
      <c r="BZ38" s="860"/>
      <c r="CA38" s="860"/>
      <c r="CB38" s="861"/>
      <c r="CC38" s="865"/>
      <c r="CD38" s="866"/>
      <c r="CE38" s="866"/>
      <c r="CF38" s="866"/>
      <c r="CG38" s="866"/>
      <c r="CH38" s="867"/>
      <c r="CI38" s="865"/>
      <c r="CJ38" s="866"/>
      <c r="CK38" s="866"/>
      <c r="CL38" s="866"/>
      <c r="CM38" s="866"/>
      <c r="CN38" s="867"/>
      <c r="CO38" s="871"/>
      <c r="CP38" s="872"/>
      <c r="CQ38" s="872"/>
      <c r="CR38" s="872"/>
      <c r="CS38" s="872"/>
      <c r="CT38" s="873"/>
      <c r="CU38" s="865"/>
      <c r="CV38" s="866"/>
      <c r="CW38" s="866"/>
      <c r="CX38" s="866"/>
      <c r="CY38" s="867"/>
      <c r="DA38" s="297"/>
      <c r="DB38" s="297"/>
      <c r="DC38" s="297"/>
      <c r="DD38" s="297"/>
      <c r="DE38" s="297"/>
    </row>
    <row r="39" spans="1:109" ht="7.5" customHeight="1" x14ac:dyDescent="0.2">
      <c r="A39" s="894">
        <v>4</v>
      </c>
      <c r="B39" s="896"/>
      <c r="C39" s="897"/>
      <c r="D39" s="897"/>
      <c r="E39" s="897"/>
      <c r="F39" s="897"/>
      <c r="G39" s="897"/>
      <c r="H39" s="897"/>
      <c r="I39" s="897"/>
      <c r="J39" s="897"/>
      <c r="K39" s="897"/>
      <c r="L39" s="897"/>
      <c r="M39" s="897"/>
      <c r="N39" s="897"/>
      <c r="O39" s="897"/>
      <c r="P39" s="897"/>
      <c r="Q39" s="897"/>
      <c r="R39" s="897"/>
      <c r="S39" s="897"/>
      <c r="T39" s="898"/>
      <c r="U39" s="419"/>
      <c r="V39" s="420"/>
      <c r="W39" s="420"/>
      <c r="X39" s="420"/>
      <c r="Y39" s="415"/>
      <c r="Z39" s="885">
        <f>A・Bグループ集計表!S29</f>
        <v>21</v>
      </c>
      <c r="AA39" s="885"/>
      <c r="AB39" s="885"/>
      <c r="AC39" s="885"/>
      <c r="AD39" s="416"/>
      <c r="AE39" s="885">
        <f>A・Bグループ集計表!U29</f>
        <v>3</v>
      </c>
      <c r="AF39" s="885"/>
      <c r="AG39" s="885"/>
      <c r="AH39" s="885"/>
      <c r="AI39" s="423"/>
      <c r="AJ39" s="423"/>
      <c r="AK39" s="422"/>
      <c r="AL39" s="422"/>
      <c r="AM39" s="443"/>
      <c r="AN39" s="424"/>
      <c r="AO39" s="420"/>
      <c r="AP39" s="420"/>
      <c r="AQ39" s="420"/>
      <c r="AR39" s="415"/>
      <c r="AS39" s="885">
        <f>A・Bグループ集計表!$Z$29</f>
        <v>21</v>
      </c>
      <c r="AT39" s="885"/>
      <c r="AU39" s="885"/>
      <c r="AV39" s="885"/>
      <c r="AW39" s="416"/>
      <c r="AX39" s="885">
        <f>A・Bグループ集計表!$AB$29</f>
        <v>4</v>
      </c>
      <c r="AY39" s="885"/>
      <c r="AZ39" s="885"/>
      <c r="BA39" s="885"/>
      <c r="BB39" s="423"/>
      <c r="BC39" s="423"/>
      <c r="BD39" s="422"/>
      <c r="BE39" s="422"/>
      <c r="BF39" s="418"/>
      <c r="BG39" s="891">
        <f>A・Bグループ集計表!J50</f>
        <v>2</v>
      </c>
      <c r="BH39" s="892"/>
      <c r="BI39" s="892"/>
      <c r="BJ39" s="892"/>
      <c r="BK39" s="892"/>
      <c r="BL39" s="891">
        <f>A・Bグループ集計表!L50</f>
        <v>0</v>
      </c>
      <c r="BM39" s="892"/>
      <c r="BN39" s="892"/>
      <c r="BO39" s="892"/>
      <c r="BP39" s="892"/>
      <c r="BQ39" s="891">
        <f>A・Bグループ集計表!V50</f>
        <v>4</v>
      </c>
      <c r="BR39" s="892"/>
      <c r="BS39" s="892"/>
      <c r="BT39" s="892"/>
      <c r="BU39" s="892"/>
      <c r="BV39" s="892"/>
      <c r="BW39" s="891">
        <f>A・Bグループ集計表!Y50</f>
        <v>0</v>
      </c>
      <c r="BX39" s="892"/>
      <c r="BY39" s="892"/>
      <c r="BZ39" s="892"/>
      <c r="CA39" s="892"/>
      <c r="CB39" s="893"/>
      <c r="CC39" s="881">
        <f>A・Bグループ集計表!AL50</f>
        <v>84</v>
      </c>
      <c r="CD39" s="882"/>
      <c r="CE39" s="882"/>
      <c r="CF39" s="882"/>
      <c r="CG39" s="882"/>
      <c r="CH39" s="882"/>
      <c r="CI39" s="881">
        <f>A・Bグループ集計表!AN50</f>
        <v>18</v>
      </c>
      <c r="CJ39" s="882"/>
      <c r="CK39" s="882"/>
      <c r="CL39" s="882"/>
      <c r="CM39" s="882"/>
      <c r="CN39" s="883"/>
      <c r="CO39" s="881">
        <f>A・Bグループ集計表!AR71</f>
        <v>0</v>
      </c>
      <c r="CP39" s="882"/>
      <c r="CQ39" s="882"/>
      <c r="CR39" s="882"/>
      <c r="CS39" s="882"/>
      <c r="CT39" s="883"/>
      <c r="CU39" s="881">
        <v>1</v>
      </c>
      <c r="CV39" s="882"/>
      <c r="CW39" s="882"/>
      <c r="CX39" s="882"/>
      <c r="CY39" s="883"/>
      <c r="DA39" s="297"/>
      <c r="DB39" s="297"/>
      <c r="DC39" s="297"/>
      <c r="DD39" s="297"/>
      <c r="DE39" s="297"/>
    </row>
    <row r="40" spans="1:109" ht="7.5" customHeight="1" x14ac:dyDescent="0.2">
      <c r="A40" s="895"/>
      <c r="B40" s="899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1"/>
      <c r="U40" s="425"/>
      <c r="V40" s="421"/>
      <c r="W40" s="421"/>
      <c r="X40" s="421"/>
      <c r="Y40" s="421"/>
      <c r="Z40" s="885"/>
      <c r="AA40" s="885"/>
      <c r="AB40" s="885"/>
      <c r="AC40" s="885"/>
      <c r="AD40" s="422"/>
      <c r="AE40" s="885"/>
      <c r="AF40" s="885"/>
      <c r="AG40" s="885"/>
      <c r="AH40" s="885"/>
      <c r="AI40" s="421"/>
      <c r="AJ40" s="421"/>
      <c r="AK40" s="421"/>
      <c r="AL40" s="421"/>
      <c r="AM40" s="444"/>
      <c r="AN40" s="426"/>
      <c r="AO40" s="421"/>
      <c r="AP40" s="421"/>
      <c r="AQ40" s="421"/>
      <c r="AR40" s="421"/>
      <c r="AS40" s="885"/>
      <c r="AT40" s="885"/>
      <c r="AU40" s="885"/>
      <c r="AV40" s="885"/>
      <c r="AW40" s="422"/>
      <c r="AX40" s="885"/>
      <c r="AY40" s="885"/>
      <c r="AZ40" s="885"/>
      <c r="BA40" s="885"/>
      <c r="BB40" s="421"/>
      <c r="BC40" s="421"/>
      <c r="BD40" s="421"/>
      <c r="BE40" s="421"/>
      <c r="BF40" s="418"/>
      <c r="BG40" s="891"/>
      <c r="BH40" s="892"/>
      <c r="BI40" s="892"/>
      <c r="BJ40" s="892"/>
      <c r="BK40" s="892"/>
      <c r="BL40" s="891"/>
      <c r="BM40" s="892"/>
      <c r="BN40" s="892"/>
      <c r="BO40" s="892"/>
      <c r="BP40" s="892"/>
      <c r="BQ40" s="891"/>
      <c r="BR40" s="892"/>
      <c r="BS40" s="892"/>
      <c r="BT40" s="892"/>
      <c r="BU40" s="892"/>
      <c r="BV40" s="892"/>
      <c r="BW40" s="891"/>
      <c r="BX40" s="892"/>
      <c r="BY40" s="892"/>
      <c r="BZ40" s="892"/>
      <c r="CA40" s="892"/>
      <c r="CB40" s="893"/>
      <c r="CC40" s="884"/>
      <c r="CD40" s="885"/>
      <c r="CE40" s="885"/>
      <c r="CF40" s="885"/>
      <c r="CG40" s="885"/>
      <c r="CH40" s="885"/>
      <c r="CI40" s="884"/>
      <c r="CJ40" s="885"/>
      <c r="CK40" s="885"/>
      <c r="CL40" s="885"/>
      <c r="CM40" s="885"/>
      <c r="CN40" s="886"/>
      <c r="CO40" s="884"/>
      <c r="CP40" s="885"/>
      <c r="CQ40" s="885"/>
      <c r="CR40" s="885"/>
      <c r="CS40" s="885"/>
      <c r="CT40" s="886"/>
      <c r="CU40" s="884"/>
      <c r="CV40" s="885"/>
      <c r="CW40" s="885"/>
      <c r="CX40" s="885"/>
      <c r="CY40" s="886"/>
      <c r="DA40" s="297"/>
      <c r="DB40" s="297"/>
      <c r="DC40" s="297"/>
      <c r="DD40" s="297"/>
      <c r="DE40" s="297"/>
    </row>
    <row r="41" spans="1:109" ht="7.5" customHeight="1" x14ac:dyDescent="0.2">
      <c r="A41" s="890" t="str">
        <f>IFERROR(VLOOKUP(A39,'抽選会用 '!$C$7:$D$28,2,FALSE),"")</f>
        <v>京都想和クラブ</v>
      </c>
      <c r="B41" s="899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1"/>
      <c r="U41" s="426"/>
      <c r="V41" s="885">
        <f>A・Bグループ集計表!Q30</f>
        <v>2</v>
      </c>
      <c r="W41" s="885"/>
      <c r="X41" s="885"/>
      <c r="Y41" s="885"/>
      <c r="Z41" s="885">
        <f>A・Bグループ集計表!S30</f>
        <v>0</v>
      </c>
      <c r="AA41" s="885"/>
      <c r="AB41" s="885"/>
      <c r="AC41" s="885"/>
      <c r="AD41" s="416"/>
      <c r="AE41" s="885">
        <f>A・Bグループ集計表!U30</f>
        <v>0</v>
      </c>
      <c r="AF41" s="885"/>
      <c r="AG41" s="885"/>
      <c r="AH41" s="885"/>
      <c r="AI41" s="885">
        <f>A・Bグループ集計表!W30</f>
        <v>0</v>
      </c>
      <c r="AJ41" s="885"/>
      <c r="AK41" s="885"/>
      <c r="AL41" s="885"/>
      <c r="AM41" s="427"/>
      <c r="AN41" s="426"/>
      <c r="AO41" s="885">
        <f>A・Bグループ集計表!$X$30</f>
        <v>2</v>
      </c>
      <c r="AP41" s="885"/>
      <c r="AQ41" s="885"/>
      <c r="AR41" s="885"/>
      <c r="AS41" s="885">
        <f>A・Bグループ集計表!$Z$30</f>
        <v>0</v>
      </c>
      <c r="AT41" s="885"/>
      <c r="AU41" s="885"/>
      <c r="AV41" s="885"/>
      <c r="AW41" s="416"/>
      <c r="AX41" s="885">
        <f>A・Bグループ集計表!$AB$30</f>
        <v>0</v>
      </c>
      <c r="AY41" s="885"/>
      <c r="AZ41" s="885"/>
      <c r="BA41" s="885"/>
      <c r="BB41" s="885">
        <f>A・Bグループ集計表!$AD$30</f>
        <v>0</v>
      </c>
      <c r="BC41" s="885"/>
      <c r="BD41" s="885"/>
      <c r="BE41" s="885"/>
      <c r="BF41" s="418"/>
      <c r="BG41" s="891"/>
      <c r="BH41" s="892"/>
      <c r="BI41" s="892"/>
      <c r="BJ41" s="892"/>
      <c r="BK41" s="892"/>
      <c r="BL41" s="891"/>
      <c r="BM41" s="892"/>
      <c r="BN41" s="892"/>
      <c r="BO41" s="892"/>
      <c r="BP41" s="892"/>
      <c r="BQ41" s="891"/>
      <c r="BR41" s="892"/>
      <c r="BS41" s="892"/>
      <c r="BT41" s="892"/>
      <c r="BU41" s="892"/>
      <c r="BV41" s="892"/>
      <c r="BW41" s="891"/>
      <c r="BX41" s="892"/>
      <c r="BY41" s="892"/>
      <c r="BZ41" s="892"/>
      <c r="CA41" s="892"/>
      <c r="CB41" s="893"/>
      <c r="CC41" s="884"/>
      <c r="CD41" s="885"/>
      <c r="CE41" s="885"/>
      <c r="CF41" s="885"/>
      <c r="CG41" s="885"/>
      <c r="CH41" s="885"/>
      <c r="CI41" s="884"/>
      <c r="CJ41" s="885"/>
      <c r="CK41" s="885"/>
      <c r="CL41" s="885"/>
      <c r="CM41" s="885"/>
      <c r="CN41" s="886"/>
      <c r="CO41" s="884"/>
      <c r="CP41" s="885"/>
      <c r="CQ41" s="885"/>
      <c r="CR41" s="885"/>
      <c r="CS41" s="885"/>
      <c r="CT41" s="886"/>
      <c r="CU41" s="884"/>
      <c r="CV41" s="885"/>
      <c r="CW41" s="885"/>
      <c r="CX41" s="885"/>
      <c r="CY41" s="886"/>
      <c r="DA41" s="297"/>
      <c r="DB41" s="297"/>
      <c r="DC41" s="297"/>
      <c r="DD41" s="297"/>
      <c r="DE41" s="297"/>
    </row>
    <row r="42" spans="1:109" ht="7.5" customHeight="1" x14ac:dyDescent="0.2">
      <c r="A42" s="890" t="str">
        <f>IFERROR(VLOOKUP(A41,'抽選会用 '!$C$7:$D$28,3,FALSE),"")</f>
        <v/>
      </c>
      <c r="B42" s="899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1"/>
      <c r="U42" s="426"/>
      <c r="V42" s="885"/>
      <c r="W42" s="885"/>
      <c r="X42" s="885"/>
      <c r="Y42" s="885"/>
      <c r="Z42" s="885"/>
      <c r="AA42" s="885"/>
      <c r="AB42" s="885"/>
      <c r="AC42" s="885"/>
      <c r="AD42" s="416"/>
      <c r="AE42" s="885"/>
      <c r="AF42" s="885"/>
      <c r="AG42" s="885"/>
      <c r="AH42" s="885"/>
      <c r="AI42" s="885"/>
      <c r="AJ42" s="885"/>
      <c r="AK42" s="885"/>
      <c r="AL42" s="885"/>
      <c r="AM42" s="427"/>
      <c r="AN42" s="426"/>
      <c r="AO42" s="885"/>
      <c r="AP42" s="885"/>
      <c r="AQ42" s="885"/>
      <c r="AR42" s="885"/>
      <c r="AS42" s="885"/>
      <c r="AT42" s="885"/>
      <c r="AU42" s="885"/>
      <c r="AV42" s="885"/>
      <c r="AW42" s="416"/>
      <c r="AX42" s="885"/>
      <c r="AY42" s="885"/>
      <c r="AZ42" s="885"/>
      <c r="BA42" s="885"/>
      <c r="BB42" s="885"/>
      <c r="BC42" s="885"/>
      <c r="BD42" s="885"/>
      <c r="BE42" s="885"/>
      <c r="BF42" s="418"/>
      <c r="BG42" s="891"/>
      <c r="BH42" s="892"/>
      <c r="BI42" s="892"/>
      <c r="BJ42" s="892"/>
      <c r="BK42" s="892"/>
      <c r="BL42" s="891"/>
      <c r="BM42" s="892"/>
      <c r="BN42" s="892"/>
      <c r="BO42" s="892"/>
      <c r="BP42" s="892"/>
      <c r="BQ42" s="891"/>
      <c r="BR42" s="892"/>
      <c r="BS42" s="892"/>
      <c r="BT42" s="892"/>
      <c r="BU42" s="892"/>
      <c r="BV42" s="892"/>
      <c r="BW42" s="891"/>
      <c r="BX42" s="892"/>
      <c r="BY42" s="892"/>
      <c r="BZ42" s="892"/>
      <c r="CA42" s="892"/>
      <c r="CB42" s="893"/>
      <c r="CC42" s="884"/>
      <c r="CD42" s="885"/>
      <c r="CE42" s="885"/>
      <c r="CF42" s="885"/>
      <c r="CG42" s="885"/>
      <c r="CH42" s="885"/>
      <c r="CI42" s="884"/>
      <c r="CJ42" s="885"/>
      <c r="CK42" s="885"/>
      <c r="CL42" s="885"/>
      <c r="CM42" s="885"/>
      <c r="CN42" s="886"/>
      <c r="CO42" s="884"/>
      <c r="CP42" s="885"/>
      <c r="CQ42" s="885"/>
      <c r="CR42" s="885"/>
      <c r="CS42" s="885"/>
      <c r="CT42" s="886"/>
      <c r="CU42" s="884"/>
      <c r="CV42" s="885"/>
      <c r="CW42" s="885"/>
      <c r="CX42" s="885"/>
      <c r="CY42" s="886"/>
      <c r="DA42" s="297"/>
      <c r="DB42" s="297"/>
      <c r="DC42" s="297"/>
      <c r="DD42" s="297"/>
      <c r="DE42" s="297"/>
    </row>
    <row r="43" spans="1:109" ht="7.5" customHeight="1" x14ac:dyDescent="0.2">
      <c r="A43" s="304"/>
      <c r="B43" s="899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1"/>
      <c r="U43" s="425"/>
      <c r="V43" s="429"/>
      <c r="W43" s="429"/>
      <c r="X43" s="429"/>
      <c r="Y43" s="421"/>
      <c r="Z43" s="885">
        <f>A・Bグループ集計表!S31</f>
        <v>21</v>
      </c>
      <c r="AA43" s="885"/>
      <c r="AB43" s="885"/>
      <c r="AC43" s="885"/>
      <c r="AD43" s="416"/>
      <c r="AE43" s="885">
        <f>A・Bグループ集計表!U31</f>
        <v>4</v>
      </c>
      <c r="AF43" s="885"/>
      <c r="AG43" s="885"/>
      <c r="AH43" s="885"/>
      <c r="AI43" s="421"/>
      <c r="AJ43" s="421"/>
      <c r="AK43" s="429"/>
      <c r="AL43" s="416"/>
      <c r="AM43" s="444"/>
      <c r="AN43" s="426"/>
      <c r="AO43" s="429"/>
      <c r="AP43" s="429"/>
      <c r="AQ43" s="429"/>
      <c r="AR43" s="421"/>
      <c r="AS43" s="885">
        <f>A・Bグループ集計表!$Z$31</f>
        <v>21</v>
      </c>
      <c r="AT43" s="885"/>
      <c r="AU43" s="885"/>
      <c r="AV43" s="885"/>
      <c r="AW43" s="416"/>
      <c r="AX43" s="885">
        <f>A・Bグループ集計表!$AB$31</f>
        <v>7</v>
      </c>
      <c r="AY43" s="885"/>
      <c r="AZ43" s="885"/>
      <c r="BA43" s="885"/>
      <c r="BB43" s="421"/>
      <c r="BC43" s="421"/>
      <c r="BD43" s="429"/>
      <c r="BE43" s="416"/>
      <c r="BF43" s="418"/>
      <c r="BG43" s="891"/>
      <c r="BH43" s="892"/>
      <c r="BI43" s="892"/>
      <c r="BJ43" s="892"/>
      <c r="BK43" s="892"/>
      <c r="BL43" s="891"/>
      <c r="BM43" s="892"/>
      <c r="BN43" s="892"/>
      <c r="BO43" s="892"/>
      <c r="BP43" s="892"/>
      <c r="BQ43" s="891"/>
      <c r="BR43" s="892"/>
      <c r="BS43" s="892"/>
      <c r="BT43" s="892"/>
      <c r="BU43" s="892"/>
      <c r="BV43" s="892"/>
      <c r="BW43" s="891"/>
      <c r="BX43" s="892"/>
      <c r="BY43" s="892"/>
      <c r="BZ43" s="892"/>
      <c r="CA43" s="892"/>
      <c r="CB43" s="893"/>
      <c r="CC43" s="884"/>
      <c r="CD43" s="885"/>
      <c r="CE43" s="885"/>
      <c r="CF43" s="885"/>
      <c r="CG43" s="885"/>
      <c r="CH43" s="885"/>
      <c r="CI43" s="884"/>
      <c r="CJ43" s="885"/>
      <c r="CK43" s="885"/>
      <c r="CL43" s="885"/>
      <c r="CM43" s="885"/>
      <c r="CN43" s="886"/>
      <c r="CO43" s="884"/>
      <c r="CP43" s="885"/>
      <c r="CQ43" s="885"/>
      <c r="CR43" s="885"/>
      <c r="CS43" s="885"/>
      <c r="CT43" s="886"/>
      <c r="CU43" s="884"/>
      <c r="CV43" s="885"/>
      <c r="CW43" s="885"/>
      <c r="CX43" s="885"/>
      <c r="CY43" s="886"/>
      <c r="DA43" s="297"/>
      <c r="DB43" s="297"/>
      <c r="DC43" s="297"/>
      <c r="DD43" s="297"/>
      <c r="DE43" s="297"/>
    </row>
    <row r="44" spans="1:109" ht="7.5" customHeight="1" x14ac:dyDescent="0.2">
      <c r="A44" s="306"/>
      <c r="B44" s="902"/>
      <c r="C44" s="903"/>
      <c r="D44" s="903"/>
      <c r="E44" s="903"/>
      <c r="F44" s="903"/>
      <c r="G44" s="903"/>
      <c r="H44" s="903"/>
      <c r="I44" s="903"/>
      <c r="J44" s="903"/>
      <c r="K44" s="903"/>
      <c r="L44" s="903"/>
      <c r="M44" s="903"/>
      <c r="N44" s="903"/>
      <c r="O44" s="903"/>
      <c r="P44" s="903"/>
      <c r="Q44" s="903"/>
      <c r="R44" s="903"/>
      <c r="S44" s="903"/>
      <c r="T44" s="904"/>
      <c r="U44" s="425"/>
      <c r="V44" s="429"/>
      <c r="W44" s="429"/>
      <c r="X44" s="429"/>
      <c r="Y44" s="421"/>
      <c r="Z44" s="885"/>
      <c r="AA44" s="885"/>
      <c r="AB44" s="885"/>
      <c r="AC44" s="885"/>
      <c r="AD44" s="433"/>
      <c r="AE44" s="885"/>
      <c r="AF44" s="885"/>
      <c r="AG44" s="885"/>
      <c r="AH44" s="885"/>
      <c r="AI44" s="421"/>
      <c r="AJ44" s="421"/>
      <c r="AK44" s="429"/>
      <c r="AL44" s="416"/>
      <c r="AM44" s="444"/>
      <c r="AN44" s="426"/>
      <c r="AO44" s="429"/>
      <c r="AP44" s="429"/>
      <c r="AQ44" s="429"/>
      <c r="AR44" s="421"/>
      <c r="AS44" s="885"/>
      <c r="AT44" s="885"/>
      <c r="AU44" s="885"/>
      <c r="AV44" s="885"/>
      <c r="AW44" s="422"/>
      <c r="AX44" s="885"/>
      <c r="AY44" s="885"/>
      <c r="AZ44" s="885"/>
      <c r="BA44" s="885"/>
      <c r="BB44" s="421"/>
      <c r="BC44" s="421"/>
      <c r="BD44" s="429"/>
      <c r="BE44" s="416"/>
      <c r="BF44" s="418"/>
      <c r="BG44" s="891"/>
      <c r="BH44" s="892"/>
      <c r="BI44" s="892"/>
      <c r="BJ44" s="892"/>
      <c r="BK44" s="892"/>
      <c r="BL44" s="891"/>
      <c r="BM44" s="892"/>
      <c r="BN44" s="892"/>
      <c r="BO44" s="892"/>
      <c r="BP44" s="892"/>
      <c r="BQ44" s="891"/>
      <c r="BR44" s="892"/>
      <c r="BS44" s="892"/>
      <c r="BT44" s="892"/>
      <c r="BU44" s="892"/>
      <c r="BV44" s="892"/>
      <c r="BW44" s="891"/>
      <c r="BX44" s="892"/>
      <c r="BY44" s="892"/>
      <c r="BZ44" s="892"/>
      <c r="CA44" s="892"/>
      <c r="CB44" s="893"/>
      <c r="CC44" s="887"/>
      <c r="CD44" s="888"/>
      <c r="CE44" s="888"/>
      <c r="CF44" s="888"/>
      <c r="CG44" s="888"/>
      <c r="CH44" s="888"/>
      <c r="CI44" s="887"/>
      <c r="CJ44" s="888"/>
      <c r="CK44" s="888"/>
      <c r="CL44" s="888"/>
      <c r="CM44" s="888"/>
      <c r="CN44" s="889"/>
      <c r="CO44" s="887"/>
      <c r="CP44" s="888"/>
      <c r="CQ44" s="888"/>
      <c r="CR44" s="888"/>
      <c r="CS44" s="888"/>
      <c r="CT44" s="889"/>
      <c r="CU44" s="887"/>
      <c r="CV44" s="888"/>
      <c r="CW44" s="888"/>
      <c r="CX44" s="888"/>
      <c r="CY44" s="889"/>
      <c r="DA44" s="297"/>
      <c r="DB44" s="297"/>
      <c r="DC44" s="297"/>
      <c r="DD44" s="297"/>
      <c r="DE44" s="297"/>
    </row>
    <row r="45" spans="1:109" ht="7.5" customHeight="1" x14ac:dyDescent="0.2">
      <c r="A45" s="894">
        <v>5</v>
      </c>
      <c r="B45" s="419"/>
      <c r="C45" s="420"/>
      <c r="D45" s="420"/>
      <c r="E45" s="420"/>
      <c r="F45" s="415"/>
      <c r="G45" s="882">
        <f>AE39</f>
        <v>3</v>
      </c>
      <c r="H45" s="882"/>
      <c r="I45" s="882"/>
      <c r="J45" s="882"/>
      <c r="K45" s="416"/>
      <c r="L45" s="882">
        <f>Z39</f>
        <v>21</v>
      </c>
      <c r="M45" s="882"/>
      <c r="N45" s="882"/>
      <c r="O45" s="882"/>
      <c r="P45" s="423"/>
      <c r="Q45" s="423"/>
      <c r="R45" s="422"/>
      <c r="S45" s="422"/>
      <c r="T45" s="440"/>
      <c r="U45" s="896"/>
      <c r="V45" s="897"/>
      <c r="W45" s="897"/>
      <c r="X45" s="897"/>
      <c r="Y45" s="897"/>
      <c r="Z45" s="897"/>
      <c r="AA45" s="897"/>
      <c r="AB45" s="897"/>
      <c r="AC45" s="897"/>
      <c r="AD45" s="897"/>
      <c r="AE45" s="897"/>
      <c r="AF45" s="897"/>
      <c r="AG45" s="897"/>
      <c r="AH45" s="897"/>
      <c r="AI45" s="897"/>
      <c r="AJ45" s="897"/>
      <c r="AK45" s="897"/>
      <c r="AL45" s="897"/>
      <c r="AM45" s="898"/>
      <c r="AN45" s="424"/>
      <c r="AO45" s="420"/>
      <c r="AP45" s="420"/>
      <c r="AQ45" s="420"/>
      <c r="AR45" s="415"/>
      <c r="AS45" s="882">
        <f>A・Bグループ集計表!$Z$34</f>
        <v>14</v>
      </c>
      <c r="AT45" s="882"/>
      <c r="AU45" s="882"/>
      <c r="AV45" s="882"/>
      <c r="AW45" s="422"/>
      <c r="AX45" s="882">
        <f>A・Bグループ集計表!$AB$34</f>
        <v>21</v>
      </c>
      <c r="AY45" s="882"/>
      <c r="AZ45" s="882"/>
      <c r="BA45" s="882"/>
      <c r="BB45" s="423"/>
      <c r="BC45" s="423"/>
      <c r="BD45" s="422"/>
      <c r="BE45" s="422"/>
      <c r="BF45" s="445"/>
      <c r="BG45" s="891">
        <f>A・Bグループ集計表!J51</f>
        <v>0</v>
      </c>
      <c r="BH45" s="892"/>
      <c r="BI45" s="892"/>
      <c r="BJ45" s="892"/>
      <c r="BK45" s="892"/>
      <c r="BL45" s="891">
        <f>A・Bグループ集計表!L51</f>
        <v>2</v>
      </c>
      <c r="BM45" s="892"/>
      <c r="BN45" s="892"/>
      <c r="BO45" s="892"/>
      <c r="BP45" s="892"/>
      <c r="BQ45" s="891">
        <f>A・Bグループ集計表!V51</f>
        <v>0</v>
      </c>
      <c r="BR45" s="892"/>
      <c r="BS45" s="892"/>
      <c r="BT45" s="892"/>
      <c r="BU45" s="892"/>
      <c r="BV45" s="892"/>
      <c r="BW45" s="891">
        <f>A・Bグループ集計表!Y51</f>
        <v>4</v>
      </c>
      <c r="BX45" s="892"/>
      <c r="BY45" s="892"/>
      <c r="BZ45" s="892"/>
      <c r="CA45" s="892"/>
      <c r="CB45" s="893"/>
      <c r="CC45" s="881">
        <f>A・Bグループ集計表!AL51</f>
        <v>34</v>
      </c>
      <c r="CD45" s="882"/>
      <c r="CE45" s="882"/>
      <c r="CF45" s="882"/>
      <c r="CG45" s="882"/>
      <c r="CH45" s="882"/>
      <c r="CI45" s="881">
        <f>A・Bグループ集計表!AN51</f>
        <v>84</v>
      </c>
      <c r="CJ45" s="882"/>
      <c r="CK45" s="882"/>
      <c r="CL45" s="882"/>
      <c r="CM45" s="882"/>
      <c r="CN45" s="883"/>
      <c r="CO45" s="881">
        <f>A・Bグループ集計表!AR77</f>
        <v>0</v>
      </c>
      <c r="CP45" s="882"/>
      <c r="CQ45" s="882"/>
      <c r="CR45" s="882"/>
      <c r="CS45" s="882"/>
      <c r="CT45" s="883"/>
      <c r="CU45" s="881">
        <v>3</v>
      </c>
      <c r="CV45" s="882"/>
      <c r="CW45" s="882"/>
      <c r="CX45" s="882"/>
      <c r="CY45" s="883"/>
      <c r="DA45" s="297"/>
      <c r="DB45" s="297"/>
      <c r="DC45" s="297"/>
      <c r="DD45" s="297"/>
      <c r="DE45" s="297"/>
    </row>
    <row r="46" spans="1:109" ht="7.5" customHeight="1" x14ac:dyDescent="0.2">
      <c r="A46" s="895"/>
      <c r="B46" s="426"/>
      <c r="C46" s="421"/>
      <c r="D46" s="421"/>
      <c r="E46" s="421"/>
      <c r="F46" s="421"/>
      <c r="G46" s="885"/>
      <c r="H46" s="885"/>
      <c r="I46" s="885"/>
      <c r="J46" s="885"/>
      <c r="K46" s="422"/>
      <c r="L46" s="885"/>
      <c r="M46" s="885"/>
      <c r="N46" s="885"/>
      <c r="O46" s="885"/>
      <c r="P46" s="421"/>
      <c r="Q46" s="421"/>
      <c r="R46" s="421"/>
      <c r="S46" s="421"/>
      <c r="T46" s="427"/>
      <c r="U46" s="899"/>
      <c r="V46" s="900"/>
      <c r="W46" s="900"/>
      <c r="X46" s="900"/>
      <c r="Y46" s="900"/>
      <c r="Z46" s="900"/>
      <c r="AA46" s="900"/>
      <c r="AB46" s="900"/>
      <c r="AC46" s="900"/>
      <c r="AD46" s="900"/>
      <c r="AE46" s="900"/>
      <c r="AF46" s="900"/>
      <c r="AG46" s="900"/>
      <c r="AH46" s="900"/>
      <c r="AI46" s="900"/>
      <c r="AJ46" s="900"/>
      <c r="AK46" s="900"/>
      <c r="AL46" s="900"/>
      <c r="AM46" s="901"/>
      <c r="AN46" s="426"/>
      <c r="AO46" s="421"/>
      <c r="AP46" s="421"/>
      <c r="AQ46" s="421"/>
      <c r="AR46" s="421"/>
      <c r="AS46" s="885"/>
      <c r="AT46" s="885"/>
      <c r="AU46" s="885"/>
      <c r="AV46" s="885"/>
      <c r="AW46" s="422"/>
      <c r="AX46" s="885"/>
      <c r="AY46" s="885"/>
      <c r="AZ46" s="885"/>
      <c r="BA46" s="885"/>
      <c r="BB46" s="421"/>
      <c r="BC46" s="421"/>
      <c r="BD46" s="421"/>
      <c r="BE46" s="421"/>
      <c r="BF46" s="418"/>
      <c r="BG46" s="891"/>
      <c r="BH46" s="892"/>
      <c r="BI46" s="892"/>
      <c r="BJ46" s="892"/>
      <c r="BK46" s="892"/>
      <c r="BL46" s="891"/>
      <c r="BM46" s="892"/>
      <c r="BN46" s="892"/>
      <c r="BO46" s="892"/>
      <c r="BP46" s="892"/>
      <c r="BQ46" s="891"/>
      <c r="BR46" s="892"/>
      <c r="BS46" s="892"/>
      <c r="BT46" s="892"/>
      <c r="BU46" s="892"/>
      <c r="BV46" s="892"/>
      <c r="BW46" s="891"/>
      <c r="BX46" s="892"/>
      <c r="BY46" s="892"/>
      <c r="BZ46" s="892"/>
      <c r="CA46" s="892"/>
      <c r="CB46" s="893"/>
      <c r="CC46" s="884"/>
      <c r="CD46" s="885"/>
      <c r="CE46" s="885"/>
      <c r="CF46" s="885"/>
      <c r="CG46" s="885"/>
      <c r="CH46" s="885"/>
      <c r="CI46" s="884"/>
      <c r="CJ46" s="885"/>
      <c r="CK46" s="885"/>
      <c r="CL46" s="885"/>
      <c r="CM46" s="885"/>
      <c r="CN46" s="886"/>
      <c r="CO46" s="884"/>
      <c r="CP46" s="885"/>
      <c r="CQ46" s="885"/>
      <c r="CR46" s="885"/>
      <c r="CS46" s="885"/>
      <c r="CT46" s="886"/>
      <c r="CU46" s="884"/>
      <c r="CV46" s="885"/>
      <c r="CW46" s="885"/>
      <c r="CX46" s="885"/>
      <c r="CY46" s="886"/>
      <c r="DA46" s="297"/>
      <c r="DB46" s="297"/>
      <c r="DC46" s="297"/>
      <c r="DD46" s="297"/>
      <c r="DE46" s="297"/>
    </row>
    <row r="47" spans="1:109" ht="7.5" customHeight="1" x14ac:dyDescent="0.2">
      <c r="A47" s="890" t="str">
        <f>IFERROR(VLOOKUP(A45,'抽選会用 '!$C$7:$D$28,2,FALSE),"")</f>
        <v>kyotoＣＲＥＡ　</v>
      </c>
      <c r="B47" s="426"/>
      <c r="C47" s="885">
        <f>AI41</f>
        <v>0</v>
      </c>
      <c r="D47" s="885"/>
      <c r="E47" s="885"/>
      <c r="F47" s="885"/>
      <c r="G47" s="885">
        <f>AS41</f>
        <v>0</v>
      </c>
      <c r="H47" s="885"/>
      <c r="I47" s="885"/>
      <c r="J47" s="885"/>
      <c r="K47" s="416"/>
      <c r="L47" s="885">
        <f>Z41</f>
        <v>0</v>
      </c>
      <c r="M47" s="885"/>
      <c r="N47" s="885"/>
      <c r="O47" s="885"/>
      <c r="P47" s="885">
        <f>V41</f>
        <v>2</v>
      </c>
      <c r="Q47" s="885"/>
      <c r="R47" s="885"/>
      <c r="S47" s="885"/>
      <c r="T47" s="427"/>
      <c r="U47" s="899"/>
      <c r="V47" s="900"/>
      <c r="W47" s="900"/>
      <c r="X47" s="900"/>
      <c r="Y47" s="900"/>
      <c r="Z47" s="900"/>
      <c r="AA47" s="900"/>
      <c r="AB47" s="900"/>
      <c r="AC47" s="900"/>
      <c r="AD47" s="900"/>
      <c r="AE47" s="900"/>
      <c r="AF47" s="900"/>
      <c r="AG47" s="900"/>
      <c r="AH47" s="900"/>
      <c r="AI47" s="900"/>
      <c r="AJ47" s="900"/>
      <c r="AK47" s="900"/>
      <c r="AL47" s="900"/>
      <c r="AM47" s="901"/>
      <c r="AN47" s="426"/>
      <c r="AO47" s="885">
        <f>A・Bグループ集計表!$X$35</f>
        <v>0</v>
      </c>
      <c r="AP47" s="885"/>
      <c r="AQ47" s="885"/>
      <c r="AR47" s="885"/>
      <c r="AS47" s="885">
        <f>A・Bグループ集計表!$Z$35</f>
        <v>0</v>
      </c>
      <c r="AT47" s="885"/>
      <c r="AU47" s="885"/>
      <c r="AV47" s="885"/>
      <c r="AW47" s="416"/>
      <c r="AX47" s="885">
        <f>A・Bグループ集計表!$AB$35</f>
        <v>0</v>
      </c>
      <c r="AY47" s="885"/>
      <c r="AZ47" s="885"/>
      <c r="BA47" s="885"/>
      <c r="BB47" s="885">
        <f>A・Bグループ集計表!$AD$35</f>
        <v>2</v>
      </c>
      <c r="BC47" s="885"/>
      <c r="BD47" s="885"/>
      <c r="BE47" s="885"/>
      <c r="BF47" s="418"/>
      <c r="BG47" s="891"/>
      <c r="BH47" s="892"/>
      <c r="BI47" s="892"/>
      <c r="BJ47" s="892"/>
      <c r="BK47" s="892"/>
      <c r="BL47" s="891"/>
      <c r="BM47" s="892"/>
      <c r="BN47" s="892"/>
      <c r="BO47" s="892"/>
      <c r="BP47" s="892"/>
      <c r="BQ47" s="891"/>
      <c r="BR47" s="892"/>
      <c r="BS47" s="892"/>
      <c r="BT47" s="892"/>
      <c r="BU47" s="892"/>
      <c r="BV47" s="892"/>
      <c r="BW47" s="891"/>
      <c r="BX47" s="892"/>
      <c r="BY47" s="892"/>
      <c r="BZ47" s="892"/>
      <c r="CA47" s="892"/>
      <c r="CB47" s="893"/>
      <c r="CC47" s="884"/>
      <c r="CD47" s="885"/>
      <c r="CE47" s="885"/>
      <c r="CF47" s="885"/>
      <c r="CG47" s="885"/>
      <c r="CH47" s="885"/>
      <c r="CI47" s="884"/>
      <c r="CJ47" s="885"/>
      <c r="CK47" s="885"/>
      <c r="CL47" s="885"/>
      <c r="CM47" s="885"/>
      <c r="CN47" s="886"/>
      <c r="CO47" s="884"/>
      <c r="CP47" s="885"/>
      <c r="CQ47" s="885"/>
      <c r="CR47" s="885"/>
      <c r="CS47" s="885"/>
      <c r="CT47" s="886"/>
      <c r="CU47" s="884"/>
      <c r="CV47" s="885"/>
      <c r="CW47" s="885"/>
      <c r="CX47" s="885"/>
      <c r="CY47" s="886"/>
      <c r="DA47" s="297"/>
      <c r="DB47" s="297"/>
      <c r="DC47" s="297"/>
      <c r="DD47" s="297"/>
      <c r="DE47" s="297"/>
    </row>
    <row r="48" spans="1:109" ht="7.5" customHeight="1" x14ac:dyDescent="0.2">
      <c r="A48" s="890" t="str">
        <f>IFERROR(VLOOKUP(A47,'抽選会用 '!$C$7:$D$28,3,FALSE),"")</f>
        <v/>
      </c>
      <c r="B48" s="426"/>
      <c r="C48" s="885"/>
      <c r="D48" s="885"/>
      <c r="E48" s="885"/>
      <c r="F48" s="885"/>
      <c r="G48" s="885"/>
      <c r="H48" s="885"/>
      <c r="I48" s="885"/>
      <c r="J48" s="885"/>
      <c r="K48" s="416"/>
      <c r="L48" s="885"/>
      <c r="M48" s="885"/>
      <c r="N48" s="885"/>
      <c r="O48" s="885"/>
      <c r="P48" s="885"/>
      <c r="Q48" s="885"/>
      <c r="R48" s="885"/>
      <c r="S48" s="885"/>
      <c r="T48" s="427"/>
      <c r="U48" s="899"/>
      <c r="V48" s="900"/>
      <c r="W48" s="900"/>
      <c r="X48" s="900"/>
      <c r="Y48" s="900"/>
      <c r="Z48" s="900"/>
      <c r="AA48" s="900"/>
      <c r="AB48" s="900"/>
      <c r="AC48" s="900"/>
      <c r="AD48" s="900"/>
      <c r="AE48" s="900"/>
      <c r="AF48" s="900"/>
      <c r="AG48" s="900"/>
      <c r="AH48" s="900"/>
      <c r="AI48" s="900"/>
      <c r="AJ48" s="900"/>
      <c r="AK48" s="900"/>
      <c r="AL48" s="900"/>
      <c r="AM48" s="901"/>
      <c r="AN48" s="426"/>
      <c r="AO48" s="885"/>
      <c r="AP48" s="885"/>
      <c r="AQ48" s="885"/>
      <c r="AR48" s="885"/>
      <c r="AS48" s="885"/>
      <c r="AT48" s="885"/>
      <c r="AU48" s="885"/>
      <c r="AV48" s="885"/>
      <c r="AW48" s="416"/>
      <c r="AX48" s="885"/>
      <c r="AY48" s="885"/>
      <c r="AZ48" s="885"/>
      <c r="BA48" s="885"/>
      <c r="BB48" s="885"/>
      <c r="BC48" s="885"/>
      <c r="BD48" s="885"/>
      <c r="BE48" s="885"/>
      <c r="BF48" s="418"/>
      <c r="BG48" s="891"/>
      <c r="BH48" s="892"/>
      <c r="BI48" s="892"/>
      <c r="BJ48" s="892"/>
      <c r="BK48" s="892"/>
      <c r="BL48" s="891"/>
      <c r="BM48" s="892"/>
      <c r="BN48" s="892"/>
      <c r="BO48" s="892"/>
      <c r="BP48" s="892"/>
      <c r="BQ48" s="891"/>
      <c r="BR48" s="892"/>
      <c r="BS48" s="892"/>
      <c r="BT48" s="892"/>
      <c r="BU48" s="892"/>
      <c r="BV48" s="892"/>
      <c r="BW48" s="891"/>
      <c r="BX48" s="892"/>
      <c r="BY48" s="892"/>
      <c r="BZ48" s="892"/>
      <c r="CA48" s="892"/>
      <c r="CB48" s="893"/>
      <c r="CC48" s="884"/>
      <c r="CD48" s="885"/>
      <c r="CE48" s="885"/>
      <c r="CF48" s="885"/>
      <c r="CG48" s="885"/>
      <c r="CH48" s="885"/>
      <c r="CI48" s="884"/>
      <c r="CJ48" s="885"/>
      <c r="CK48" s="885"/>
      <c r="CL48" s="885"/>
      <c r="CM48" s="885"/>
      <c r="CN48" s="886"/>
      <c r="CO48" s="884"/>
      <c r="CP48" s="885"/>
      <c r="CQ48" s="885"/>
      <c r="CR48" s="885"/>
      <c r="CS48" s="885"/>
      <c r="CT48" s="886"/>
      <c r="CU48" s="884"/>
      <c r="CV48" s="885"/>
      <c r="CW48" s="885"/>
      <c r="CX48" s="885"/>
      <c r="CY48" s="886"/>
      <c r="DA48" s="297"/>
      <c r="DB48" s="297"/>
      <c r="DC48" s="297"/>
      <c r="DD48" s="297"/>
      <c r="DE48" s="297"/>
    </row>
    <row r="49" spans="1:126" ht="7.5" customHeight="1" x14ac:dyDescent="0.2">
      <c r="A49" s="304"/>
      <c r="B49" s="428"/>
      <c r="C49" s="429"/>
      <c r="D49" s="429"/>
      <c r="E49" s="429"/>
      <c r="F49" s="421"/>
      <c r="G49" s="885">
        <f t="shared" ref="G49" si="0">$AE$43</f>
        <v>4</v>
      </c>
      <c r="H49" s="885"/>
      <c r="I49" s="885"/>
      <c r="J49" s="885"/>
      <c r="K49" s="416"/>
      <c r="L49" s="885">
        <f>Z43</f>
        <v>21</v>
      </c>
      <c r="M49" s="885"/>
      <c r="N49" s="885"/>
      <c r="O49" s="885"/>
      <c r="P49" s="421"/>
      <c r="Q49" s="421"/>
      <c r="R49" s="429"/>
      <c r="S49" s="416"/>
      <c r="T49" s="441"/>
      <c r="U49" s="899"/>
      <c r="V49" s="900"/>
      <c r="W49" s="900"/>
      <c r="X49" s="900"/>
      <c r="Y49" s="900"/>
      <c r="Z49" s="900"/>
      <c r="AA49" s="900"/>
      <c r="AB49" s="900"/>
      <c r="AC49" s="900"/>
      <c r="AD49" s="900"/>
      <c r="AE49" s="900"/>
      <c r="AF49" s="900"/>
      <c r="AG49" s="900"/>
      <c r="AH49" s="900"/>
      <c r="AI49" s="900"/>
      <c r="AJ49" s="900"/>
      <c r="AK49" s="900"/>
      <c r="AL49" s="900"/>
      <c r="AM49" s="901"/>
      <c r="AN49" s="426"/>
      <c r="AO49" s="429"/>
      <c r="AP49" s="429"/>
      <c r="AQ49" s="429"/>
      <c r="AR49" s="421"/>
      <c r="AS49" s="885">
        <f>A・Bグループ集計表!$Z$36</f>
        <v>13</v>
      </c>
      <c r="AT49" s="885"/>
      <c r="AU49" s="885"/>
      <c r="AV49" s="885"/>
      <c r="AW49" s="416"/>
      <c r="AX49" s="885">
        <f>A・Bグループ集計表!$AB$36</f>
        <v>21</v>
      </c>
      <c r="AY49" s="885"/>
      <c r="AZ49" s="885"/>
      <c r="BA49" s="885"/>
      <c r="BB49" s="421"/>
      <c r="BC49" s="421"/>
      <c r="BD49" s="429"/>
      <c r="BE49" s="416"/>
      <c r="BF49" s="418"/>
      <c r="BG49" s="891"/>
      <c r="BH49" s="892"/>
      <c r="BI49" s="892"/>
      <c r="BJ49" s="892"/>
      <c r="BK49" s="892"/>
      <c r="BL49" s="891"/>
      <c r="BM49" s="892"/>
      <c r="BN49" s="892"/>
      <c r="BO49" s="892"/>
      <c r="BP49" s="892"/>
      <c r="BQ49" s="891"/>
      <c r="BR49" s="892"/>
      <c r="BS49" s="892"/>
      <c r="BT49" s="892"/>
      <c r="BU49" s="892"/>
      <c r="BV49" s="892"/>
      <c r="BW49" s="891"/>
      <c r="BX49" s="892"/>
      <c r="BY49" s="892"/>
      <c r="BZ49" s="892"/>
      <c r="CA49" s="892"/>
      <c r="CB49" s="893"/>
      <c r="CC49" s="884"/>
      <c r="CD49" s="885"/>
      <c r="CE49" s="885"/>
      <c r="CF49" s="885"/>
      <c r="CG49" s="885"/>
      <c r="CH49" s="885"/>
      <c r="CI49" s="884"/>
      <c r="CJ49" s="885"/>
      <c r="CK49" s="885"/>
      <c r="CL49" s="885"/>
      <c r="CM49" s="885"/>
      <c r="CN49" s="886"/>
      <c r="CO49" s="884"/>
      <c r="CP49" s="885"/>
      <c r="CQ49" s="885"/>
      <c r="CR49" s="885"/>
      <c r="CS49" s="885"/>
      <c r="CT49" s="886"/>
      <c r="CU49" s="884"/>
      <c r="CV49" s="885"/>
      <c r="CW49" s="885"/>
      <c r="CX49" s="885"/>
      <c r="CY49" s="886"/>
      <c r="DA49" s="297"/>
      <c r="DB49" s="297"/>
      <c r="DC49" s="297"/>
      <c r="DD49" s="297"/>
      <c r="DE49" s="297"/>
    </row>
    <row r="50" spans="1:126" ht="7.5" customHeight="1" x14ac:dyDescent="0.2">
      <c r="A50" s="306"/>
      <c r="B50" s="446"/>
      <c r="C50" s="447"/>
      <c r="D50" s="447"/>
      <c r="E50" s="447"/>
      <c r="F50" s="432"/>
      <c r="G50" s="888"/>
      <c r="H50" s="888"/>
      <c r="I50" s="888"/>
      <c r="J50" s="888"/>
      <c r="K50" s="433"/>
      <c r="L50" s="888"/>
      <c r="M50" s="888"/>
      <c r="N50" s="888"/>
      <c r="O50" s="888"/>
      <c r="P50" s="432"/>
      <c r="Q50" s="432"/>
      <c r="R50" s="447"/>
      <c r="S50" s="435"/>
      <c r="T50" s="442"/>
      <c r="U50" s="902"/>
      <c r="V50" s="903"/>
      <c r="W50" s="903"/>
      <c r="X50" s="903"/>
      <c r="Y50" s="903"/>
      <c r="Z50" s="903"/>
      <c r="AA50" s="903"/>
      <c r="AB50" s="903"/>
      <c r="AC50" s="903"/>
      <c r="AD50" s="903"/>
      <c r="AE50" s="903"/>
      <c r="AF50" s="903"/>
      <c r="AG50" s="903"/>
      <c r="AH50" s="903"/>
      <c r="AI50" s="903"/>
      <c r="AJ50" s="903"/>
      <c r="AK50" s="903"/>
      <c r="AL50" s="903"/>
      <c r="AM50" s="904"/>
      <c r="AN50" s="438"/>
      <c r="AO50" s="447"/>
      <c r="AP50" s="447"/>
      <c r="AQ50" s="447"/>
      <c r="AR50" s="432"/>
      <c r="AS50" s="885"/>
      <c r="AT50" s="885"/>
      <c r="AU50" s="885"/>
      <c r="AV50" s="885"/>
      <c r="AW50" s="433"/>
      <c r="AX50" s="885"/>
      <c r="AY50" s="885"/>
      <c r="AZ50" s="885"/>
      <c r="BA50" s="885"/>
      <c r="BB50" s="432"/>
      <c r="BC50" s="432"/>
      <c r="BD50" s="447"/>
      <c r="BE50" s="435"/>
      <c r="BF50" s="436"/>
      <c r="BG50" s="891"/>
      <c r="BH50" s="892"/>
      <c r="BI50" s="892"/>
      <c r="BJ50" s="892"/>
      <c r="BK50" s="892"/>
      <c r="BL50" s="891"/>
      <c r="BM50" s="892"/>
      <c r="BN50" s="892"/>
      <c r="BO50" s="892"/>
      <c r="BP50" s="892"/>
      <c r="BQ50" s="891"/>
      <c r="BR50" s="892"/>
      <c r="BS50" s="892"/>
      <c r="BT50" s="892"/>
      <c r="BU50" s="892"/>
      <c r="BV50" s="892"/>
      <c r="BW50" s="891"/>
      <c r="BX50" s="892"/>
      <c r="BY50" s="892"/>
      <c r="BZ50" s="892"/>
      <c r="CA50" s="892"/>
      <c r="CB50" s="893"/>
      <c r="CC50" s="887"/>
      <c r="CD50" s="888"/>
      <c r="CE50" s="888"/>
      <c r="CF50" s="888"/>
      <c r="CG50" s="888"/>
      <c r="CH50" s="888"/>
      <c r="CI50" s="887"/>
      <c r="CJ50" s="888"/>
      <c r="CK50" s="888"/>
      <c r="CL50" s="888"/>
      <c r="CM50" s="888"/>
      <c r="CN50" s="889"/>
      <c r="CO50" s="887"/>
      <c r="CP50" s="888"/>
      <c r="CQ50" s="888"/>
      <c r="CR50" s="888"/>
      <c r="CS50" s="888"/>
      <c r="CT50" s="889"/>
      <c r="CU50" s="887"/>
      <c r="CV50" s="888"/>
      <c r="CW50" s="888"/>
      <c r="CX50" s="888"/>
      <c r="CY50" s="889"/>
      <c r="DA50" s="297"/>
      <c r="DB50" s="297"/>
      <c r="DC50" s="297"/>
      <c r="DD50" s="297"/>
      <c r="DE50" s="297"/>
    </row>
    <row r="51" spans="1:126" ht="7.5" customHeight="1" x14ac:dyDescent="0.2">
      <c r="A51" s="894">
        <v>6</v>
      </c>
      <c r="B51" s="428"/>
      <c r="C51" s="414"/>
      <c r="D51" s="414"/>
      <c r="E51" s="414"/>
      <c r="F51" s="421"/>
      <c r="G51" s="882">
        <f>AX39</f>
        <v>4</v>
      </c>
      <c r="H51" s="882"/>
      <c r="I51" s="882"/>
      <c r="J51" s="882"/>
      <c r="K51" s="416"/>
      <c r="L51" s="882">
        <f>AS39</f>
        <v>21</v>
      </c>
      <c r="M51" s="882"/>
      <c r="N51" s="882"/>
      <c r="O51" s="882"/>
      <c r="P51" s="417"/>
      <c r="Q51" s="417"/>
      <c r="R51" s="416"/>
      <c r="S51" s="416"/>
      <c r="T51" s="444"/>
      <c r="U51" s="425"/>
      <c r="V51" s="414"/>
      <c r="W51" s="414"/>
      <c r="X51" s="414"/>
      <c r="Y51" s="421"/>
      <c r="Z51" s="882">
        <f>AX45</f>
        <v>21</v>
      </c>
      <c r="AA51" s="882"/>
      <c r="AB51" s="882"/>
      <c r="AC51" s="882"/>
      <c r="AD51" s="416"/>
      <c r="AE51" s="882">
        <f>AS45</f>
        <v>14</v>
      </c>
      <c r="AF51" s="882"/>
      <c r="AG51" s="882"/>
      <c r="AH51" s="882"/>
      <c r="AI51" s="423"/>
      <c r="AJ51" s="423"/>
      <c r="AK51" s="422"/>
      <c r="AL51" s="422"/>
      <c r="AM51" s="440"/>
      <c r="AN51" s="896"/>
      <c r="AO51" s="897"/>
      <c r="AP51" s="897"/>
      <c r="AQ51" s="897"/>
      <c r="AR51" s="897"/>
      <c r="AS51" s="897"/>
      <c r="AT51" s="897"/>
      <c r="AU51" s="897"/>
      <c r="AV51" s="897"/>
      <c r="AW51" s="897"/>
      <c r="AX51" s="897"/>
      <c r="AY51" s="897"/>
      <c r="AZ51" s="897"/>
      <c r="BA51" s="897"/>
      <c r="BB51" s="897"/>
      <c r="BC51" s="897"/>
      <c r="BD51" s="897"/>
      <c r="BE51" s="897"/>
      <c r="BF51" s="898"/>
      <c r="BG51" s="891">
        <f>A・Bグループ集計表!J52</f>
        <v>1</v>
      </c>
      <c r="BH51" s="892"/>
      <c r="BI51" s="892"/>
      <c r="BJ51" s="892"/>
      <c r="BK51" s="892"/>
      <c r="BL51" s="891">
        <f>A・Bグループ集計表!L52</f>
        <v>1</v>
      </c>
      <c r="BM51" s="892"/>
      <c r="BN51" s="892"/>
      <c r="BO51" s="892"/>
      <c r="BP51" s="892"/>
      <c r="BQ51" s="891">
        <f>A・Bグループ集計表!V52</f>
        <v>2</v>
      </c>
      <c r="BR51" s="892"/>
      <c r="BS51" s="892"/>
      <c r="BT51" s="892"/>
      <c r="BU51" s="892"/>
      <c r="BV51" s="892"/>
      <c r="BW51" s="891">
        <f>A・Bグループ集計表!Y52</f>
        <v>2</v>
      </c>
      <c r="BX51" s="892"/>
      <c r="BY51" s="892"/>
      <c r="BZ51" s="892"/>
      <c r="CA51" s="892"/>
      <c r="CB51" s="893"/>
      <c r="CC51" s="881">
        <f>A・Bグループ集計表!AL52</f>
        <v>53</v>
      </c>
      <c r="CD51" s="882"/>
      <c r="CE51" s="882"/>
      <c r="CF51" s="882"/>
      <c r="CG51" s="882"/>
      <c r="CH51" s="882"/>
      <c r="CI51" s="881">
        <f>A・Bグループ集計表!AN52</f>
        <v>69</v>
      </c>
      <c r="CJ51" s="882"/>
      <c r="CK51" s="882"/>
      <c r="CL51" s="882"/>
      <c r="CM51" s="882"/>
      <c r="CN51" s="883"/>
      <c r="CO51" s="881">
        <f>A・Bグループ集計表!AR83</f>
        <v>0</v>
      </c>
      <c r="CP51" s="882"/>
      <c r="CQ51" s="882"/>
      <c r="CR51" s="882"/>
      <c r="CS51" s="882"/>
      <c r="CT51" s="883"/>
      <c r="CU51" s="881">
        <v>2</v>
      </c>
      <c r="CV51" s="882"/>
      <c r="CW51" s="882"/>
      <c r="CX51" s="882"/>
      <c r="CY51" s="883"/>
      <c r="DA51" s="297"/>
      <c r="DB51" s="297"/>
      <c r="DC51" s="297"/>
      <c r="DD51" s="297"/>
      <c r="DE51" s="297"/>
    </row>
    <row r="52" spans="1:126" ht="7.5" customHeight="1" x14ac:dyDescent="0.2">
      <c r="A52" s="895"/>
      <c r="B52" s="428"/>
      <c r="C52" s="421"/>
      <c r="D52" s="421"/>
      <c r="E52" s="421"/>
      <c r="F52" s="421"/>
      <c r="G52" s="885"/>
      <c r="H52" s="885"/>
      <c r="I52" s="885"/>
      <c r="J52" s="885"/>
      <c r="K52" s="422"/>
      <c r="L52" s="885"/>
      <c r="M52" s="885"/>
      <c r="N52" s="885"/>
      <c r="O52" s="885"/>
      <c r="P52" s="421"/>
      <c r="Q52" s="421"/>
      <c r="R52" s="421"/>
      <c r="S52" s="421"/>
      <c r="T52" s="444"/>
      <c r="U52" s="425"/>
      <c r="V52" s="421"/>
      <c r="W52" s="421"/>
      <c r="X52" s="421"/>
      <c r="Y52" s="421"/>
      <c r="Z52" s="885"/>
      <c r="AA52" s="885"/>
      <c r="AB52" s="885"/>
      <c r="AC52" s="885"/>
      <c r="AD52" s="422"/>
      <c r="AE52" s="885"/>
      <c r="AF52" s="885"/>
      <c r="AG52" s="885"/>
      <c r="AH52" s="885"/>
      <c r="AI52" s="421"/>
      <c r="AJ52" s="421"/>
      <c r="AK52" s="421"/>
      <c r="AL52" s="421"/>
      <c r="AM52" s="441"/>
      <c r="AN52" s="899"/>
      <c r="AO52" s="900"/>
      <c r="AP52" s="900"/>
      <c r="AQ52" s="900"/>
      <c r="AR52" s="900"/>
      <c r="AS52" s="900"/>
      <c r="AT52" s="900"/>
      <c r="AU52" s="900"/>
      <c r="AV52" s="900"/>
      <c r="AW52" s="900"/>
      <c r="AX52" s="900"/>
      <c r="AY52" s="900"/>
      <c r="AZ52" s="900"/>
      <c r="BA52" s="900"/>
      <c r="BB52" s="900"/>
      <c r="BC52" s="900"/>
      <c r="BD52" s="900"/>
      <c r="BE52" s="900"/>
      <c r="BF52" s="901"/>
      <c r="BG52" s="891"/>
      <c r="BH52" s="892"/>
      <c r="BI52" s="892"/>
      <c r="BJ52" s="892"/>
      <c r="BK52" s="892"/>
      <c r="BL52" s="891"/>
      <c r="BM52" s="892"/>
      <c r="BN52" s="892"/>
      <c r="BO52" s="892"/>
      <c r="BP52" s="892"/>
      <c r="BQ52" s="891"/>
      <c r="BR52" s="892"/>
      <c r="BS52" s="892"/>
      <c r="BT52" s="892"/>
      <c r="BU52" s="892"/>
      <c r="BV52" s="892"/>
      <c r="BW52" s="891"/>
      <c r="BX52" s="892"/>
      <c r="BY52" s="892"/>
      <c r="BZ52" s="892"/>
      <c r="CA52" s="892"/>
      <c r="CB52" s="893"/>
      <c r="CC52" s="884"/>
      <c r="CD52" s="885"/>
      <c r="CE52" s="885"/>
      <c r="CF52" s="885"/>
      <c r="CG52" s="885"/>
      <c r="CH52" s="885"/>
      <c r="CI52" s="884"/>
      <c r="CJ52" s="885"/>
      <c r="CK52" s="885"/>
      <c r="CL52" s="885"/>
      <c r="CM52" s="885"/>
      <c r="CN52" s="886"/>
      <c r="CO52" s="884"/>
      <c r="CP52" s="885"/>
      <c r="CQ52" s="885"/>
      <c r="CR52" s="885"/>
      <c r="CS52" s="885"/>
      <c r="CT52" s="886"/>
      <c r="CU52" s="884"/>
      <c r="CV52" s="885"/>
      <c r="CW52" s="885"/>
      <c r="CX52" s="885"/>
      <c r="CY52" s="886"/>
      <c r="DA52" s="297"/>
      <c r="DB52" s="297"/>
      <c r="DC52" s="297"/>
      <c r="DD52" s="297"/>
      <c r="DE52" s="297"/>
    </row>
    <row r="53" spans="1:126" ht="7.5" customHeight="1" x14ac:dyDescent="0.2">
      <c r="A53" s="890" t="str">
        <f>IFERROR(VLOOKUP(A51,'抽選会用 '!$C$7:$D$28,2,FALSE),"")</f>
        <v>Ｔｒｕｅ　ｏｎｅ</v>
      </c>
      <c r="B53" s="426"/>
      <c r="C53" s="885">
        <f>BB41</f>
        <v>0</v>
      </c>
      <c r="D53" s="885"/>
      <c r="E53" s="885"/>
      <c r="F53" s="885"/>
      <c r="G53" s="885">
        <f>AX41</f>
        <v>0</v>
      </c>
      <c r="H53" s="885"/>
      <c r="I53" s="885"/>
      <c r="J53" s="885"/>
      <c r="K53" s="416"/>
      <c r="L53" s="885">
        <f>AS41</f>
        <v>0</v>
      </c>
      <c r="M53" s="885"/>
      <c r="N53" s="885"/>
      <c r="O53" s="885"/>
      <c r="P53" s="885">
        <f>AO41</f>
        <v>2</v>
      </c>
      <c r="Q53" s="885"/>
      <c r="R53" s="885"/>
      <c r="S53" s="885"/>
      <c r="T53" s="427"/>
      <c r="U53" s="426"/>
      <c r="V53" s="885">
        <f>BB47</f>
        <v>2</v>
      </c>
      <c r="W53" s="885"/>
      <c r="X53" s="885"/>
      <c r="Y53" s="885"/>
      <c r="Z53" s="885">
        <f>AX47</f>
        <v>0</v>
      </c>
      <c r="AA53" s="885"/>
      <c r="AB53" s="885"/>
      <c r="AC53" s="885"/>
      <c r="AD53" s="416"/>
      <c r="AE53" s="885">
        <f>AS47</f>
        <v>0</v>
      </c>
      <c r="AF53" s="885"/>
      <c r="AG53" s="885"/>
      <c r="AH53" s="885"/>
      <c r="AI53" s="885">
        <f>AO47</f>
        <v>0</v>
      </c>
      <c r="AJ53" s="885"/>
      <c r="AK53" s="885"/>
      <c r="AL53" s="885"/>
      <c r="AM53" s="441"/>
      <c r="AN53" s="899"/>
      <c r="AO53" s="900"/>
      <c r="AP53" s="900"/>
      <c r="AQ53" s="900"/>
      <c r="AR53" s="900"/>
      <c r="AS53" s="900"/>
      <c r="AT53" s="900"/>
      <c r="AU53" s="900"/>
      <c r="AV53" s="900"/>
      <c r="AW53" s="900"/>
      <c r="AX53" s="900"/>
      <c r="AY53" s="900"/>
      <c r="AZ53" s="900"/>
      <c r="BA53" s="900"/>
      <c r="BB53" s="900"/>
      <c r="BC53" s="900"/>
      <c r="BD53" s="900"/>
      <c r="BE53" s="900"/>
      <c r="BF53" s="901"/>
      <c r="BG53" s="891"/>
      <c r="BH53" s="892"/>
      <c r="BI53" s="892"/>
      <c r="BJ53" s="892"/>
      <c r="BK53" s="892"/>
      <c r="BL53" s="891"/>
      <c r="BM53" s="892"/>
      <c r="BN53" s="892"/>
      <c r="BO53" s="892"/>
      <c r="BP53" s="892"/>
      <c r="BQ53" s="891"/>
      <c r="BR53" s="892"/>
      <c r="BS53" s="892"/>
      <c r="BT53" s="892"/>
      <c r="BU53" s="892"/>
      <c r="BV53" s="892"/>
      <c r="BW53" s="891"/>
      <c r="BX53" s="892"/>
      <c r="BY53" s="892"/>
      <c r="BZ53" s="892"/>
      <c r="CA53" s="892"/>
      <c r="CB53" s="893"/>
      <c r="CC53" s="884"/>
      <c r="CD53" s="885"/>
      <c r="CE53" s="885"/>
      <c r="CF53" s="885"/>
      <c r="CG53" s="885"/>
      <c r="CH53" s="885"/>
      <c r="CI53" s="884"/>
      <c r="CJ53" s="885"/>
      <c r="CK53" s="885"/>
      <c r="CL53" s="885"/>
      <c r="CM53" s="885"/>
      <c r="CN53" s="886"/>
      <c r="CO53" s="884"/>
      <c r="CP53" s="885"/>
      <c r="CQ53" s="885"/>
      <c r="CR53" s="885"/>
      <c r="CS53" s="885"/>
      <c r="CT53" s="886"/>
      <c r="CU53" s="884"/>
      <c r="CV53" s="885"/>
      <c r="CW53" s="885"/>
      <c r="CX53" s="885"/>
      <c r="CY53" s="886"/>
      <c r="DA53" s="297"/>
      <c r="DB53" s="297"/>
      <c r="DC53" s="297"/>
      <c r="DD53" s="297"/>
      <c r="DE53" s="297"/>
    </row>
    <row r="54" spans="1:126" ht="7.5" customHeight="1" x14ac:dyDescent="0.2">
      <c r="A54" s="890" t="str">
        <f>IFERROR(VLOOKUP(A53,'抽選会用 '!$C$7:$D$28,3,FALSE),"")</f>
        <v/>
      </c>
      <c r="B54" s="426"/>
      <c r="C54" s="885"/>
      <c r="D54" s="885"/>
      <c r="E54" s="885"/>
      <c r="F54" s="885"/>
      <c r="G54" s="885"/>
      <c r="H54" s="885"/>
      <c r="I54" s="885"/>
      <c r="J54" s="885"/>
      <c r="K54" s="416"/>
      <c r="L54" s="885"/>
      <c r="M54" s="885"/>
      <c r="N54" s="885"/>
      <c r="O54" s="885"/>
      <c r="P54" s="885"/>
      <c r="Q54" s="885"/>
      <c r="R54" s="885"/>
      <c r="S54" s="885"/>
      <c r="T54" s="427"/>
      <c r="U54" s="426"/>
      <c r="V54" s="885"/>
      <c r="W54" s="885"/>
      <c r="X54" s="885"/>
      <c r="Y54" s="885"/>
      <c r="Z54" s="885"/>
      <c r="AA54" s="885"/>
      <c r="AB54" s="885"/>
      <c r="AC54" s="885"/>
      <c r="AD54" s="416"/>
      <c r="AE54" s="885"/>
      <c r="AF54" s="885"/>
      <c r="AG54" s="885"/>
      <c r="AH54" s="885"/>
      <c r="AI54" s="885"/>
      <c r="AJ54" s="885"/>
      <c r="AK54" s="885"/>
      <c r="AL54" s="885"/>
      <c r="AM54" s="441"/>
      <c r="AN54" s="899"/>
      <c r="AO54" s="900"/>
      <c r="AP54" s="900"/>
      <c r="AQ54" s="900"/>
      <c r="AR54" s="900"/>
      <c r="AS54" s="900"/>
      <c r="AT54" s="900"/>
      <c r="AU54" s="900"/>
      <c r="AV54" s="900"/>
      <c r="AW54" s="900"/>
      <c r="AX54" s="900"/>
      <c r="AY54" s="900"/>
      <c r="AZ54" s="900"/>
      <c r="BA54" s="900"/>
      <c r="BB54" s="900"/>
      <c r="BC54" s="900"/>
      <c r="BD54" s="900"/>
      <c r="BE54" s="900"/>
      <c r="BF54" s="901"/>
      <c r="BG54" s="891"/>
      <c r="BH54" s="892"/>
      <c r="BI54" s="892"/>
      <c r="BJ54" s="892"/>
      <c r="BK54" s="892"/>
      <c r="BL54" s="891"/>
      <c r="BM54" s="892"/>
      <c r="BN54" s="892"/>
      <c r="BO54" s="892"/>
      <c r="BP54" s="892"/>
      <c r="BQ54" s="891"/>
      <c r="BR54" s="892"/>
      <c r="BS54" s="892"/>
      <c r="BT54" s="892"/>
      <c r="BU54" s="892"/>
      <c r="BV54" s="892"/>
      <c r="BW54" s="891"/>
      <c r="BX54" s="892"/>
      <c r="BY54" s="892"/>
      <c r="BZ54" s="892"/>
      <c r="CA54" s="892"/>
      <c r="CB54" s="893"/>
      <c r="CC54" s="884"/>
      <c r="CD54" s="885"/>
      <c r="CE54" s="885"/>
      <c r="CF54" s="885"/>
      <c r="CG54" s="885"/>
      <c r="CH54" s="885"/>
      <c r="CI54" s="884"/>
      <c r="CJ54" s="885"/>
      <c r="CK54" s="885"/>
      <c r="CL54" s="885"/>
      <c r="CM54" s="885"/>
      <c r="CN54" s="886"/>
      <c r="CO54" s="884"/>
      <c r="CP54" s="885"/>
      <c r="CQ54" s="885"/>
      <c r="CR54" s="885"/>
      <c r="CS54" s="885"/>
      <c r="CT54" s="886"/>
      <c r="CU54" s="884"/>
      <c r="CV54" s="885"/>
      <c r="CW54" s="885"/>
      <c r="CX54" s="885"/>
      <c r="CY54" s="886"/>
      <c r="DA54" s="297"/>
      <c r="DB54" s="297"/>
      <c r="DC54" s="297"/>
      <c r="DD54" s="297"/>
      <c r="DE54" s="297"/>
    </row>
    <row r="55" spans="1:126" ht="7.5" customHeight="1" x14ac:dyDescent="0.2">
      <c r="A55" s="304"/>
      <c r="B55" s="425"/>
      <c r="C55" s="429"/>
      <c r="D55" s="429"/>
      <c r="E55" s="429"/>
      <c r="F55" s="421"/>
      <c r="G55" s="885">
        <f>AX43</f>
        <v>7</v>
      </c>
      <c r="H55" s="885"/>
      <c r="I55" s="885"/>
      <c r="J55" s="885"/>
      <c r="K55" s="416"/>
      <c r="L55" s="885">
        <f>AS43</f>
        <v>21</v>
      </c>
      <c r="M55" s="885"/>
      <c r="N55" s="885"/>
      <c r="O55" s="885"/>
      <c r="P55" s="421"/>
      <c r="Q55" s="421"/>
      <c r="R55" s="429"/>
      <c r="S55" s="416"/>
      <c r="T55" s="444"/>
      <c r="U55" s="425"/>
      <c r="V55" s="429"/>
      <c r="W55" s="429"/>
      <c r="X55" s="429"/>
      <c r="Y55" s="421"/>
      <c r="Z55" s="885">
        <f>AX49</f>
        <v>21</v>
      </c>
      <c r="AA55" s="885"/>
      <c r="AB55" s="885"/>
      <c r="AC55" s="885"/>
      <c r="AD55" s="416"/>
      <c r="AE55" s="885">
        <f>AS49</f>
        <v>13</v>
      </c>
      <c r="AF55" s="885"/>
      <c r="AG55" s="885"/>
      <c r="AH55" s="885"/>
      <c r="AI55" s="421"/>
      <c r="AJ55" s="421"/>
      <c r="AK55" s="429"/>
      <c r="AL55" s="416"/>
      <c r="AM55" s="441"/>
      <c r="AN55" s="899"/>
      <c r="AO55" s="900"/>
      <c r="AP55" s="900"/>
      <c r="AQ55" s="900"/>
      <c r="AR55" s="900"/>
      <c r="AS55" s="900"/>
      <c r="AT55" s="900"/>
      <c r="AU55" s="900"/>
      <c r="AV55" s="900"/>
      <c r="AW55" s="900"/>
      <c r="AX55" s="900"/>
      <c r="AY55" s="900"/>
      <c r="AZ55" s="900"/>
      <c r="BA55" s="900"/>
      <c r="BB55" s="900"/>
      <c r="BC55" s="900"/>
      <c r="BD55" s="900"/>
      <c r="BE55" s="900"/>
      <c r="BF55" s="901"/>
      <c r="BG55" s="891"/>
      <c r="BH55" s="892"/>
      <c r="BI55" s="892"/>
      <c r="BJ55" s="892"/>
      <c r="BK55" s="892"/>
      <c r="BL55" s="891"/>
      <c r="BM55" s="892"/>
      <c r="BN55" s="892"/>
      <c r="BO55" s="892"/>
      <c r="BP55" s="892"/>
      <c r="BQ55" s="891"/>
      <c r="BR55" s="892"/>
      <c r="BS55" s="892"/>
      <c r="BT55" s="892"/>
      <c r="BU55" s="892"/>
      <c r="BV55" s="892"/>
      <c r="BW55" s="891"/>
      <c r="BX55" s="892"/>
      <c r="BY55" s="892"/>
      <c r="BZ55" s="892"/>
      <c r="CA55" s="892"/>
      <c r="CB55" s="893"/>
      <c r="CC55" s="884"/>
      <c r="CD55" s="885"/>
      <c r="CE55" s="885"/>
      <c r="CF55" s="885"/>
      <c r="CG55" s="885"/>
      <c r="CH55" s="885"/>
      <c r="CI55" s="884"/>
      <c r="CJ55" s="885"/>
      <c r="CK55" s="885"/>
      <c r="CL55" s="885"/>
      <c r="CM55" s="885"/>
      <c r="CN55" s="886"/>
      <c r="CO55" s="884"/>
      <c r="CP55" s="885"/>
      <c r="CQ55" s="885"/>
      <c r="CR55" s="885"/>
      <c r="CS55" s="885"/>
      <c r="CT55" s="886"/>
      <c r="CU55" s="884"/>
      <c r="CV55" s="885"/>
      <c r="CW55" s="885"/>
      <c r="CX55" s="885"/>
      <c r="CY55" s="886"/>
      <c r="DA55" s="297"/>
      <c r="DB55" s="297"/>
      <c r="DC55" s="297"/>
      <c r="DD55" s="297"/>
      <c r="DE55" s="297"/>
    </row>
    <row r="56" spans="1:126" ht="7.5" customHeight="1" x14ac:dyDescent="0.2">
      <c r="A56" s="306"/>
      <c r="B56" s="437"/>
      <c r="C56" s="447"/>
      <c r="D56" s="447"/>
      <c r="E56" s="447"/>
      <c r="F56" s="432"/>
      <c r="G56" s="888"/>
      <c r="H56" s="888"/>
      <c r="I56" s="888"/>
      <c r="J56" s="888"/>
      <c r="K56" s="433"/>
      <c r="L56" s="888"/>
      <c r="M56" s="888"/>
      <c r="N56" s="888"/>
      <c r="O56" s="888"/>
      <c r="P56" s="432"/>
      <c r="Q56" s="432"/>
      <c r="R56" s="447"/>
      <c r="S56" s="435"/>
      <c r="T56" s="448"/>
      <c r="U56" s="437"/>
      <c r="V56" s="447"/>
      <c r="W56" s="447"/>
      <c r="X56" s="447"/>
      <c r="Y56" s="432"/>
      <c r="Z56" s="888"/>
      <c r="AA56" s="888"/>
      <c r="AB56" s="888"/>
      <c r="AC56" s="888"/>
      <c r="AD56" s="433"/>
      <c r="AE56" s="888"/>
      <c r="AF56" s="888"/>
      <c r="AG56" s="888"/>
      <c r="AH56" s="888"/>
      <c r="AI56" s="432"/>
      <c r="AJ56" s="432"/>
      <c r="AK56" s="447"/>
      <c r="AL56" s="435"/>
      <c r="AM56" s="442"/>
      <c r="AN56" s="902"/>
      <c r="AO56" s="903"/>
      <c r="AP56" s="903"/>
      <c r="AQ56" s="903"/>
      <c r="AR56" s="903"/>
      <c r="AS56" s="903"/>
      <c r="AT56" s="903"/>
      <c r="AU56" s="903"/>
      <c r="AV56" s="903"/>
      <c r="AW56" s="903"/>
      <c r="AX56" s="903"/>
      <c r="AY56" s="903"/>
      <c r="AZ56" s="903"/>
      <c r="BA56" s="903"/>
      <c r="BB56" s="903"/>
      <c r="BC56" s="903"/>
      <c r="BD56" s="903"/>
      <c r="BE56" s="903"/>
      <c r="BF56" s="904"/>
      <c r="BG56" s="891"/>
      <c r="BH56" s="892"/>
      <c r="BI56" s="892"/>
      <c r="BJ56" s="892"/>
      <c r="BK56" s="892"/>
      <c r="BL56" s="891"/>
      <c r="BM56" s="892"/>
      <c r="BN56" s="892"/>
      <c r="BO56" s="892"/>
      <c r="BP56" s="892"/>
      <c r="BQ56" s="891"/>
      <c r="BR56" s="892"/>
      <c r="BS56" s="892"/>
      <c r="BT56" s="892"/>
      <c r="BU56" s="892"/>
      <c r="BV56" s="892"/>
      <c r="BW56" s="891"/>
      <c r="BX56" s="892"/>
      <c r="BY56" s="892"/>
      <c r="BZ56" s="892"/>
      <c r="CA56" s="892"/>
      <c r="CB56" s="893"/>
      <c r="CC56" s="887"/>
      <c r="CD56" s="888"/>
      <c r="CE56" s="888"/>
      <c r="CF56" s="888"/>
      <c r="CG56" s="888"/>
      <c r="CH56" s="888"/>
      <c r="CI56" s="887"/>
      <c r="CJ56" s="888"/>
      <c r="CK56" s="888"/>
      <c r="CL56" s="888"/>
      <c r="CM56" s="888"/>
      <c r="CN56" s="889"/>
      <c r="CO56" s="887"/>
      <c r="CP56" s="888"/>
      <c r="CQ56" s="888"/>
      <c r="CR56" s="888"/>
      <c r="CS56" s="888"/>
      <c r="CT56" s="889"/>
      <c r="CU56" s="887"/>
      <c r="CV56" s="888"/>
      <c r="CW56" s="888"/>
      <c r="CX56" s="888"/>
      <c r="CY56" s="889"/>
      <c r="DA56" s="297"/>
      <c r="DB56" s="297"/>
      <c r="DC56" s="297"/>
      <c r="DD56" s="297"/>
      <c r="DE56" s="297"/>
    </row>
    <row r="57" spans="1:126" ht="8.1" customHeight="1" x14ac:dyDescent="0.2">
      <c r="E57" s="290"/>
      <c r="F57" s="290"/>
      <c r="G57" s="290"/>
      <c r="H57" s="290"/>
      <c r="I57" s="297"/>
      <c r="J57" s="297"/>
      <c r="K57" s="297"/>
      <c r="L57" s="288"/>
      <c r="M57" s="297"/>
      <c r="N57" s="297"/>
      <c r="O57" s="297"/>
      <c r="P57" s="291"/>
      <c r="Q57" s="291"/>
      <c r="R57" s="291"/>
      <c r="U57" s="290"/>
      <c r="V57" s="290"/>
      <c r="W57" s="290"/>
      <c r="X57" s="297"/>
      <c r="Y57" s="297"/>
      <c r="Z57" s="297"/>
      <c r="AA57" s="288"/>
      <c r="AB57" s="297"/>
      <c r="AC57" s="297"/>
      <c r="AD57" s="297"/>
      <c r="AE57" s="291"/>
      <c r="AF57" s="291"/>
      <c r="AG57" s="291"/>
      <c r="AJ57" s="290"/>
      <c r="AK57" s="290"/>
      <c r="AL57" s="290"/>
      <c r="AM57" s="297"/>
      <c r="AN57" s="297"/>
      <c r="AO57" s="297"/>
      <c r="AQ57" s="297"/>
      <c r="AR57" s="297"/>
      <c r="AS57" s="297"/>
      <c r="AT57" s="291"/>
      <c r="AU57" s="291"/>
      <c r="BK57" s="288"/>
      <c r="BL57" s="288"/>
    </row>
    <row r="58" spans="1:126" ht="8.1" customHeight="1" x14ac:dyDescent="0.2">
      <c r="E58" s="290"/>
      <c r="F58" s="290"/>
      <c r="G58" s="290"/>
      <c r="H58" s="290"/>
      <c r="I58" s="297"/>
      <c r="J58" s="297"/>
      <c r="K58" s="297"/>
      <c r="L58" s="288"/>
      <c r="M58" s="297"/>
      <c r="N58" s="297"/>
      <c r="O58" s="297"/>
      <c r="P58" s="291"/>
      <c r="Q58" s="291"/>
      <c r="R58" s="291"/>
      <c r="U58" s="290"/>
      <c r="V58" s="290"/>
      <c r="W58" s="290"/>
      <c r="X58" s="297"/>
      <c r="Y58" s="297"/>
      <c r="Z58" s="297"/>
      <c r="AA58" s="288"/>
      <c r="AB58" s="297"/>
      <c r="AC58" s="297"/>
      <c r="AD58" s="297"/>
      <c r="AE58" s="291"/>
      <c r="AF58" s="291"/>
      <c r="AG58" s="291"/>
      <c r="AJ58" s="290"/>
      <c r="AK58" s="290"/>
      <c r="AL58" s="290"/>
      <c r="AM58" s="297"/>
      <c r="AN58" s="297"/>
      <c r="AO58" s="297"/>
      <c r="AQ58" s="297"/>
      <c r="AR58" s="297"/>
      <c r="AS58" s="297"/>
      <c r="AT58" s="291"/>
      <c r="AU58" s="291"/>
      <c r="BK58" s="288"/>
      <c r="BL58" s="288"/>
    </row>
    <row r="59" spans="1:126" ht="15.9" customHeight="1" x14ac:dyDescent="0.2">
      <c r="A59" s="289" t="s">
        <v>64</v>
      </c>
    </row>
    <row r="60" spans="1:126" ht="8.1" customHeight="1" x14ac:dyDescent="0.2"/>
    <row r="61" spans="1:126" ht="8.1" customHeight="1" x14ac:dyDescent="0.2">
      <c r="A61" s="874" t="s">
        <v>3</v>
      </c>
      <c r="B61" s="293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3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3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5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874" t="s">
        <v>49</v>
      </c>
      <c r="BS61" s="875"/>
      <c r="BT61" s="875"/>
      <c r="BU61" s="876"/>
      <c r="BV61" s="874" t="s">
        <v>1</v>
      </c>
      <c r="BW61" s="875"/>
      <c r="BX61" s="875"/>
      <c r="BY61" s="876"/>
      <c r="BZ61" s="874" t="s">
        <v>15</v>
      </c>
      <c r="CA61" s="875"/>
      <c r="CB61" s="875"/>
      <c r="CC61" s="875"/>
      <c r="CD61" s="875"/>
      <c r="CE61" s="875"/>
      <c r="CF61" s="875"/>
      <c r="CG61" s="876"/>
      <c r="CH61" s="874" t="s">
        <v>52</v>
      </c>
      <c r="CI61" s="875"/>
      <c r="CJ61" s="875"/>
      <c r="CK61" s="875"/>
      <c r="CL61" s="875"/>
      <c r="CM61" s="875"/>
      <c r="CN61" s="875"/>
      <c r="CO61" s="875"/>
      <c r="CP61" s="875"/>
      <c r="CQ61" s="875"/>
      <c r="CR61" s="875"/>
      <c r="CS61" s="875"/>
      <c r="CT61" s="875"/>
      <c r="CU61" s="875"/>
      <c r="CV61" s="875"/>
      <c r="CW61" s="907" t="s">
        <v>46</v>
      </c>
      <c r="CX61" s="908"/>
      <c r="CY61" s="908"/>
      <c r="CZ61" s="908"/>
      <c r="DA61" s="909"/>
      <c r="DB61" s="297"/>
      <c r="DC61" s="297"/>
      <c r="DD61" s="297"/>
      <c r="DE61" s="297"/>
      <c r="DF61" s="297"/>
      <c r="DG61" s="297"/>
      <c r="DH61" s="297"/>
      <c r="DI61" s="297"/>
      <c r="DJ61" s="297"/>
      <c r="DK61" s="297"/>
      <c r="DL61" s="297"/>
      <c r="DM61" s="297"/>
      <c r="DN61" s="297"/>
      <c r="DO61" s="297"/>
      <c r="DP61" s="297"/>
      <c r="DQ61" s="297"/>
      <c r="DR61" s="297"/>
      <c r="DS61" s="297"/>
      <c r="DT61" s="297"/>
      <c r="DU61" s="297"/>
      <c r="DV61" s="297"/>
    </row>
    <row r="62" spans="1:126" ht="8.1" customHeight="1" x14ac:dyDescent="0.2">
      <c r="A62" s="862"/>
      <c r="B62" s="916" t="str">
        <f>A67</f>
        <v>KYOTO気づきエンジェルズ</v>
      </c>
      <c r="C62" s="917"/>
      <c r="D62" s="917"/>
      <c r="E62" s="917"/>
      <c r="F62" s="917"/>
      <c r="G62" s="917"/>
      <c r="H62" s="917"/>
      <c r="I62" s="917"/>
      <c r="J62" s="917"/>
      <c r="K62" s="917"/>
      <c r="L62" s="917"/>
      <c r="M62" s="917"/>
      <c r="N62" s="917"/>
      <c r="O62" s="917"/>
      <c r="P62" s="917"/>
      <c r="Q62" s="917"/>
      <c r="R62" s="918"/>
      <c r="S62" s="878" t="str">
        <f>A73</f>
        <v>ＶＣ京都</v>
      </c>
      <c r="T62" s="879"/>
      <c r="U62" s="879"/>
      <c r="V62" s="879"/>
      <c r="W62" s="879"/>
      <c r="X62" s="879"/>
      <c r="Y62" s="879"/>
      <c r="Z62" s="879"/>
      <c r="AA62" s="879"/>
      <c r="AB62" s="879"/>
      <c r="AC62" s="879"/>
      <c r="AD62" s="879"/>
      <c r="AE62" s="879"/>
      <c r="AF62" s="879"/>
      <c r="AG62" s="879"/>
      <c r="AH62" s="879"/>
      <c r="AI62" s="880"/>
      <c r="AJ62" s="878" t="str">
        <f>A79</f>
        <v>舞鶴クラブ</v>
      </c>
      <c r="AK62" s="879"/>
      <c r="AL62" s="879"/>
      <c r="AM62" s="879"/>
      <c r="AN62" s="879"/>
      <c r="AO62" s="879"/>
      <c r="AP62" s="879"/>
      <c r="AQ62" s="879"/>
      <c r="AR62" s="879"/>
      <c r="AS62" s="879"/>
      <c r="AT62" s="879"/>
      <c r="AU62" s="879"/>
      <c r="AV62" s="879"/>
      <c r="AW62" s="879"/>
      <c r="AX62" s="879"/>
      <c r="AY62" s="879"/>
      <c r="AZ62" s="880"/>
      <c r="BA62" s="919" t="str">
        <f>A85</f>
        <v>やましろジャンプgiris</v>
      </c>
      <c r="BB62" s="920"/>
      <c r="BC62" s="920"/>
      <c r="BD62" s="920"/>
      <c r="BE62" s="920"/>
      <c r="BF62" s="920"/>
      <c r="BG62" s="920"/>
      <c r="BH62" s="920"/>
      <c r="BI62" s="920"/>
      <c r="BJ62" s="920"/>
      <c r="BK62" s="920"/>
      <c r="BL62" s="920"/>
      <c r="BM62" s="920"/>
      <c r="BN62" s="920"/>
      <c r="BO62" s="920"/>
      <c r="BP62" s="920"/>
      <c r="BQ62" s="921"/>
      <c r="BR62" s="862"/>
      <c r="BS62" s="863"/>
      <c r="BT62" s="863"/>
      <c r="BU62" s="864"/>
      <c r="BV62" s="862"/>
      <c r="BW62" s="863"/>
      <c r="BX62" s="863"/>
      <c r="BY62" s="864"/>
      <c r="BZ62" s="862"/>
      <c r="CA62" s="863"/>
      <c r="CB62" s="863"/>
      <c r="CC62" s="863"/>
      <c r="CD62" s="863"/>
      <c r="CE62" s="863"/>
      <c r="CF62" s="863"/>
      <c r="CG62" s="864"/>
      <c r="CH62" s="865"/>
      <c r="CI62" s="866"/>
      <c r="CJ62" s="866"/>
      <c r="CK62" s="866"/>
      <c r="CL62" s="866"/>
      <c r="CM62" s="866"/>
      <c r="CN62" s="866"/>
      <c r="CO62" s="866"/>
      <c r="CP62" s="866"/>
      <c r="CQ62" s="866"/>
      <c r="CR62" s="866"/>
      <c r="CS62" s="866"/>
      <c r="CT62" s="866"/>
      <c r="CU62" s="866"/>
      <c r="CV62" s="866"/>
      <c r="CW62" s="910"/>
      <c r="CX62" s="911"/>
      <c r="CY62" s="911"/>
      <c r="CZ62" s="911"/>
      <c r="DA62" s="912"/>
      <c r="DB62" s="297"/>
      <c r="DC62" s="297"/>
      <c r="DD62" s="297"/>
      <c r="DE62" s="297"/>
      <c r="DF62" s="297"/>
      <c r="DG62" s="297"/>
      <c r="DH62" s="297"/>
      <c r="DI62" s="297"/>
      <c r="DJ62" s="297"/>
      <c r="DK62" s="297"/>
      <c r="DL62" s="297"/>
      <c r="DM62" s="297"/>
      <c r="DN62" s="297"/>
      <c r="DO62" s="297"/>
      <c r="DP62" s="297"/>
      <c r="DQ62" s="297"/>
      <c r="DR62" s="297"/>
      <c r="DS62" s="297"/>
      <c r="DT62" s="297"/>
      <c r="DU62" s="297"/>
      <c r="DV62" s="297"/>
    </row>
    <row r="63" spans="1:126" ht="8.1" customHeight="1" x14ac:dyDescent="0.2">
      <c r="A63" s="862"/>
      <c r="B63" s="916"/>
      <c r="C63" s="917"/>
      <c r="D63" s="917"/>
      <c r="E63" s="917"/>
      <c r="F63" s="917"/>
      <c r="G63" s="917"/>
      <c r="H63" s="917"/>
      <c r="I63" s="917"/>
      <c r="J63" s="917"/>
      <c r="K63" s="917"/>
      <c r="L63" s="917"/>
      <c r="M63" s="917"/>
      <c r="N63" s="917"/>
      <c r="O63" s="917"/>
      <c r="P63" s="917"/>
      <c r="Q63" s="917"/>
      <c r="R63" s="918"/>
      <c r="S63" s="878"/>
      <c r="T63" s="879"/>
      <c r="U63" s="879"/>
      <c r="V63" s="879"/>
      <c r="W63" s="879"/>
      <c r="X63" s="879"/>
      <c r="Y63" s="879"/>
      <c r="Z63" s="879"/>
      <c r="AA63" s="879"/>
      <c r="AB63" s="879"/>
      <c r="AC63" s="879"/>
      <c r="AD63" s="879"/>
      <c r="AE63" s="879"/>
      <c r="AF63" s="879"/>
      <c r="AG63" s="879"/>
      <c r="AH63" s="879"/>
      <c r="AI63" s="880"/>
      <c r="AJ63" s="878"/>
      <c r="AK63" s="879"/>
      <c r="AL63" s="879"/>
      <c r="AM63" s="879"/>
      <c r="AN63" s="879"/>
      <c r="AO63" s="879"/>
      <c r="AP63" s="879"/>
      <c r="AQ63" s="879"/>
      <c r="AR63" s="879"/>
      <c r="AS63" s="879"/>
      <c r="AT63" s="879"/>
      <c r="AU63" s="879"/>
      <c r="AV63" s="879"/>
      <c r="AW63" s="879"/>
      <c r="AX63" s="879"/>
      <c r="AY63" s="879"/>
      <c r="AZ63" s="880"/>
      <c r="BA63" s="919"/>
      <c r="BB63" s="920"/>
      <c r="BC63" s="920"/>
      <c r="BD63" s="920"/>
      <c r="BE63" s="920"/>
      <c r="BF63" s="920"/>
      <c r="BG63" s="920"/>
      <c r="BH63" s="920"/>
      <c r="BI63" s="920"/>
      <c r="BJ63" s="920"/>
      <c r="BK63" s="920"/>
      <c r="BL63" s="920"/>
      <c r="BM63" s="920"/>
      <c r="BN63" s="920"/>
      <c r="BO63" s="920"/>
      <c r="BP63" s="920"/>
      <c r="BQ63" s="921"/>
      <c r="BR63" s="862"/>
      <c r="BS63" s="863"/>
      <c r="BT63" s="863"/>
      <c r="BU63" s="864"/>
      <c r="BV63" s="862"/>
      <c r="BW63" s="863"/>
      <c r="BX63" s="863"/>
      <c r="BY63" s="864"/>
      <c r="BZ63" s="922" t="s">
        <v>8</v>
      </c>
      <c r="CA63" s="922"/>
      <c r="CB63" s="922"/>
      <c r="CC63" s="922"/>
      <c r="CD63" s="922" t="s">
        <v>9</v>
      </c>
      <c r="CE63" s="922"/>
      <c r="CF63" s="922"/>
      <c r="CG63" s="922"/>
      <c r="CH63" s="874" t="s">
        <v>8</v>
      </c>
      <c r="CI63" s="875"/>
      <c r="CJ63" s="875"/>
      <c r="CK63" s="875"/>
      <c r="CL63" s="876"/>
      <c r="CM63" s="868" t="s">
        <v>9</v>
      </c>
      <c r="CN63" s="869"/>
      <c r="CO63" s="869"/>
      <c r="CP63" s="869"/>
      <c r="CQ63" s="870"/>
      <c r="CR63" s="868" t="s">
        <v>11</v>
      </c>
      <c r="CS63" s="875"/>
      <c r="CT63" s="875"/>
      <c r="CU63" s="875"/>
      <c r="CV63" s="875"/>
      <c r="CW63" s="910"/>
      <c r="CX63" s="911"/>
      <c r="CY63" s="911"/>
      <c r="CZ63" s="911"/>
      <c r="DA63" s="912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</row>
    <row r="64" spans="1:126" ht="8.1" customHeight="1" x14ac:dyDescent="0.2">
      <c r="A64" s="865"/>
      <c r="B64" s="301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1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1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3"/>
      <c r="BA64" s="302"/>
      <c r="BB64" s="302"/>
      <c r="BC64" s="302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  <c r="BR64" s="865"/>
      <c r="BS64" s="866"/>
      <c r="BT64" s="866"/>
      <c r="BU64" s="867"/>
      <c r="BV64" s="865"/>
      <c r="BW64" s="866"/>
      <c r="BX64" s="866"/>
      <c r="BY64" s="867"/>
      <c r="BZ64" s="923"/>
      <c r="CA64" s="923"/>
      <c r="CB64" s="923"/>
      <c r="CC64" s="923"/>
      <c r="CD64" s="923"/>
      <c r="CE64" s="923"/>
      <c r="CF64" s="923"/>
      <c r="CG64" s="923"/>
      <c r="CH64" s="865"/>
      <c r="CI64" s="866"/>
      <c r="CJ64" s="866"/>
      <c r="CK64" s="866"/>
      <c r="CL64" s="867"/>
      <c r="CM64" s="871"/>
      <c r="CN64" s="872"/>
      <c r="CO64" s="872"/>
      <c r="CP64" s="872"/>
      <c r="CQ64" s="873"/>
      <c r="CR64" s="865"/>
      <c r="CS64" s="866"/>
      <c r="CT64" s="866"/>
      <c r="CU64" s="866"/>
      <c r="CV64" s="866"/>
      <c r="CW64" s="913"/>
      <c r="CX64" s="914"/>
      <c r="CY64" s="914"/>
      <c r="CZ64" s="914"/>
      <c r="DA64" s="915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</row>
    <row r="65" spans="1:126" ht="7.5" customHeight="1" x14ac:dyDescent="0.2">
      <c r="A65" s="894">
        <v>7</v>
      </c>
      <c r="B65" s="924"/>
      <c r="C65" s="925"/>
      <c r="D65" s="925"/>
      <c r="E65" s="925"/>
      <c r="F65" s="925"/>
      <c r="G65" s="925"/>
      <c r="H65" s="925"/>
      <c r="I65" s="925"/>
      <c r="J65" s="925"/>
      <c r="K65" s="925"/>
      <c r="L65" s="925"/>
      <c r="M65" s="925"/>
      <c r="N65" s="925"/>
      <c r="O65" s="925"/>
      <c r="P65" s="925"/>
      <c r="Q65" s="925"/>
      <c r="R65" s="926"/>
      <c r="S65" s="413"/>
      <c r="T65" s="414"/>
      <c r="U65" s="414"/>
      <c r="V65" s="414"/>
      <c r="W65" s="882"/>
      <c r="X65" s="882"/>
      <c r="Y65" s="882"/>
      <c r="Z65" s="882"/>
      <c r="AA65" s="416"/>
      <c r="AB65" s="882"/>
      <c r="AC65" s="882"/>
      <c r="AD65" s="882"/>
      <c r="AE65" s="882"/>
      <c r="AF65" s="417"/>
      <c r="AG65" s="417"/>
      <c r="AH65" s="417"/>
      <c r="AI65" s="416"/>
      <c r="AJ65" s="413"/>
      <c r="AK65" s="414"/>
      <c r="AL65" s="414"/>
      <c r="AM65" s="414"/>
      <c r="AN65" s="882"/>
      <c r="AO65" s="882"/>
      <c r="AP65" s="882"/>
      <c r="AQ65" s="882"/>
      <c r="AR65" s="416"/>
      <c r="AS65" s="882"/>
      <c r="AT65" s="882"/>
      <c r="AU65" s="882"/>
      <c r="AV65" s="882"/>
      <c r="AW65" s="417"/>
      <c r="AX65" s="417"/>
      <c r="AY65" s="417"/>
      <c r="AZ65" s="418"/>
      <c r="BA65" s="419"/>
      <c r="BB65" s="420"/>
      <c r="BC65" s="420"/>
      <c r="BD65" s="420"/>
      <c r="BE65" s="885"/>
      <c r="BF65" s="885"/>
      <c r="BG65" s="885"/>
      <c r="BH65" s="885"/>
      <c r="BI65" s="422"/>
      <c r="BJ65" s="882"/>
      <c r="BK65" s="882"/>
      <c r="BL65" s="882"/>
      <c r="BM65" s="882"/>
      <c r="BN65" s="423"/>
      <c r="BO65" s="423"/>
      <c r="BP65" s="423"/>
      <c r="BQ65" s="422"/>
      <c r="BR65" s="881"/>
      <c r="BS65" s="882"/>
      <c r="BT65" s="882"/>
      <c r="BU65" s="883"/>
      <c r="BV65" s="881"/>
      <c r="BW65" s="882"/>
      <c r="BX65" s="882"/>
      <c r="BY65" s="883"/>
      <c r="BZ65" s="881"/>
      <c r="CA65" s="882"/>
      <c r="CB65" s="882"/>
      <c r="CC65" s="883"/>
      <c r="CD65" s="881"/>
      <c r="CE65" s="882"/>
      <c r="CF65" s="882"/>
      <c r="CG65" s="883"/>
      <c r="CH65" s="935"/>
      <c r="CI65" s="936"/>
      <c r="CJ65" s="936"/>
      <c r="CK65" s="936"/>
      <c r="CL65" s="936"/>
      <c r="CM65" s="935"/>
      <c r="CN65" s="936"/>
      <c r="CO65" s="936"/>
      <c r="CP65" s="936"/>
      <c r="CQ65" s="941"/>
      <c r="CR65" s="944"/>
      <c r="CS65" s="945"/>
      <c r="CT65" s="945"/>
      <c r="CU65" s="945"/>
      <c r="CV65" s="946"/>
      <c r="CW65" s="881"/>
      <c r="CX65" s="882"/>
      <c r="CY65" s="882"/>
      <c r="CZ65" s="882"/>
      <c r="DA65" s="883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1"/>
      <c r="DS65" s="291"/>
      <c r="DT65" s="291"/>
      <c r="DU65" s="291"/>
      <c r="DV65" s="291"/>
    </row>
    <row r="66" spans="1:126" ht="7.5" customHeight="1" x14ac:dyDescent="0.2">
      <c r="A66" s="895"/>
      <c r="B66" s="927"/>
      <c r="C66" s="928"/>
      <c r="D66" s="928"/>
      <c r="E66" s="928"/>
      <c r="F66" s="928"/>
      <c r="G66" s="928"/>
      <c r="H66" s="928"/>
      <c r="I66" s="928"/>
      <c r="J66" s="928"/>
      <c r="K66" s="928"/>
      <c r="L66" s="928"/>
      <c r="M66" s="928"/>
      <c r="N66" s="928"/>
      <c r="O66" s="928"/>
      <c r="P66" s="928"/>
      <c r="Q66" s="928"/>
      <c r="R66" s="929"/>
      <c r="S66" s="413"/>
      <c r="T66" s="414"/>
      <c r="U66" s="414"/>
      <c r="V66" s="414"/>
      <c r="W66" s="885"/>
      <c r="X66" s="885"/>
      <c r="Y66" s="885"/>
      <c r="Z66" s="885"/>
      <c r="AA66" s="422"/>
      <c r="AB66" s="885"/>
      <c r="AC66" s="885"/>
      <c r="AD66" s="885"/>
      <c r="AE66" s="885"/>
      <c r="AF66" s="417"/>
      <c r="AG66" s="417"/>
      <c r="AH66" s="417"/>
      <c r="AI66" s="416"/>
      <c r="AJ66" s="413"/>
      <c r="AK66" s="414"/>
      <c r="AL66" s="414"/>
      <c r="AM66" s="414"/>
      <c r="AN66" s="885"/>
      <c r="AO66" s="885"/>
      <c r="AP66" s="885"/>
      <c r="AQ66" s="885"/>
      <c r="AR66" s="422"/>
      <c r="AS66" s="885"/>
      <c r="AT66" s="885"/>
      <c r="AU66" s="885"/>
      <c r="AV66" s="885"/>
      <c r="AW66" s="417"/>
      <c r="AX66" s="417"/>
      <c r="AY66" s="417"/>
      <c r="AZ66" s="418"/>
      <c r="BA66" s="425"/>
      <c r="BB66" s="414"/>
      <c r="BC66" s="414"/>
      <c r="BD66" s="414"/>
      <c r="BE66" s="885"/>
      <c r="BF66" s="885"/>
      <c r="BG66" s="885"/>
      <c r="BH66" s="885"/>
      <c r="BI66" s="422"/>
      <c r="BJ66" s="885"/>
      <c r="BK66" s="885"/>
      <c r="BL66" s="885"/>
      <c r="BM66" s="885"/>
      <c r="BN66" s="417"/>
      <c r="BO66" s="417"/>
      <c r="BP66" s="417"/>
      <c r="BQ66" s="416"/>
      <c r="BR66" s="884"/>
      <c r="BS66" s="885"/>
      <c r="BT66" s="885"/>
      <c r="BU66" s="886"/>
      <c r="BV66" s="884"/>
      <c r="BW66" s="885"/>
      <c r="BX66" s="885"/>
      <c r="BY66" s="886"/>
      <c r="BZ66" s="884"/>
      <c r="CA66" s="885"/>
      <c r="CB66" s="885"/>
      <c r="CC66" s="886"/>
      <c r="CD66" s="884"/>
      <c r="CE66" s="885"/>
      <c r="CF66" s="885"/>
      <c r="CG66" s="886"/>
      <c r="CH66" s="937"/>
      <c r="CI66" s="938"/>
      <c r="CJ66" s="938"/>
      <c r="CK66" s="938"/>
      <c r="CL66" s="938"/>
      <c r="CM66" s="937"/>
      <c r="CN66" s="938"/>
      <c r="CO66" s="938"/>
      <c r="CP66" s="938"/>
      <c r="CQ66" s="942"/>
      <c r="CR66" s="947"/>
      <c r="CS66" s="948"/>
      <c r="CT66" s="948"/>
      <c r="CU66" s="948"/>
      <c r="CV66" s="949"/>
      <c r="CW66" s="884"/>
      <c r="CX66" s="885"/>
      <c r="CY66" s="885"/>
      <c r="CZ66" s="885"/>
      <c r="DA66" s="886"/>
      <c r="DB66" s="297"/>
      <c r="DC66" s="297"/>
      <c r="DD66" s="297"/>
      <c r="DE66" s="297"/>
      <c r="DF66" s="297"/>
      <c r="DG66" s="297"/>
      <c r="DH66" s="297"/>
      <c r="DI66" s="297"/>
      <c r="DJ66" s="297"/>
      <c r="DK66" s="297"/>
      <c r="DL66" s="297"/>
      <c r="DM66" s="297"/>
      <c r="DN66" s="297"/>
      <c r="DO66" s="297"/>
      <c r="DP66" s="297"/>
      <c r="DQ66" s="297"/>
      <c r="DR66" s="291"/>
      <c r="DS66" s="291"/>
      <c r="DT66" s="291"/>
      <c r="DU66" s="291"/>
      <c r="DV66" s="291"/>
    </row>
    <row r="67" spans="1:126" ht="7.5" customHeight="1" x14ac:dyDescent="0.2">
      <c r="A67" s="953" t="str">
        <f>IFERROR(VLOOKUP(A65,'抽選会用 '!$C$7:$D$28,2,FALSE),"")</f>
        <v>KYOTO気づきエンジェルズ</v>
      </c>
      <c r="B67" s="927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9"/>
      <c r="S67" s="884"/>
      <c r="T67" s="885"/>
      <c r="U67" s="885"/>
      <c r="V67" s="885"/>
      <c r="W67" s="885"/>
      <c r="X67" s="885"/>
      <c r="Y67" s="885"/>
      <c r="Z67" s="885"/>
      <c r="AA67" s="416"/>
      <c r="AB67" s="885"/>
      <c r="AC67" s="885"/>
      <c r="AD67" s="885"/>
      <c r="AE67" s="885"/>
      <c r="AF67" s="885"/>
      <c r="AG67" s="885"/>
      <c r="AH67" s="885"/>
      <c r="AI67" s="886"/>
      <c r="AJ67" s="954"/>
      <c r="AK67" s="955"/>
      <c r="AL67" s="955"/>
      <c r="AM67" s="955"/>
      <c r="AN67" s="885"/>
      <c r="AO67" s="885"/>
      <c r="AP67" s="885"/>
      <c r="AQ67" s="885"/>
      <c r="AR67" s="416"/>
      <c r="AS67" s="885"/>
      <c r="AT67" s="885"/>
      <c r="AU67" s="885"/>
      <c r="AV67" s="885"/>
      <c r="AW67" s="885"/>
      <c r="AX67" s="885"/>
      <c r="AY67" s="885"/>
      <c r="AZ67" s="886"/>
      <c r="BA67" s="933"/>
      <c r="BB67" s="934"/>
      <c r="BC67" s="934"/>
      <c r="BD67" s="934"/>
      <c r="BE67" s="885"/>
      <c r="BF67" s="885"/>
      <c r="BG67" s="885"/>
      <c r="BH67" s="885"/>
      <c r="BI67" s="416"/>
      <c r="BJ67" s="885"/>
      <c r="BK67" s="885"/>
      <c r="BL67" s="885"/>
      <c r="BM67" s="885"/>
      <c r="BN67" s="885"/>
      <c r="BO67" s="885"/>
      <c r="BP67" s="885"/>
      <c r="BQ67" s="886"/>
      <c r="BR67" s="884"/>
      <c r="BS67" s="885"/>
      <c r="BT67" s="885"/>
      <c r="BU67" s="886"/>
      <c r="BV67" s="884"/>
      <c r="BW67" s="885"/>
      <c r="BX67" s="885"/>
      <c r="BY67" s="886"/>
      <c r="BZ67" s="884"/>
      <c r="CA67" s="885"/>
      <c r="CB67" s="885"/>
      <c r="CC67" s="886"/>
      <c r="CD67" s="884"/>
      <c r="CE67" s="885"/>
      <c r="CF67" s="885"/>
      <c r="CG67" s="886"/>
      <c r="CH67" s="937"/>
      <c r="CI67" s="938"/>
      <c r="CJ67" s="938"/>
      <c r="CK67" s="938"/>
      <c r="CL67" s="938"/>
      <c r="CM67" s="937"/>
      <c r="CN67" s="938"/>
      <c r="CO67" s="938"/>
      <c r="CP67" s="938"/>
      <c r="CQ67" s="942"/>
      <c r="CR67" s="947"/>
      <c r="CS67" s="948"/>
      <c r="CT67" s="948"/>
      <c r="CU67" s="948"/>
      <c r="CV67" s="949"/>
      <c r="CW67" s="884"/>
      <c r="CX67" s="885"/>
      <c r="CY67" s="885"/>
      <c r="CZ67" s="885"/>
      <c r="DA67" s="886"/>
      <c r="DB67" s="297"/>
      <c r="DC67" s="297"/>
      <c r="DD67" s="297"/>
      <c r="DE67" s="297"/>
      <c r="DF67" s="297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1"/>
      <c r="DS67" s="291"/>
      <c r="DT67" s="291"/>
      <c r="DU67" s="291"/>
      <c r="DV67" s="291"/>
    </row>
    <row r="68" spans="1:126" ht="7.5" customHeight="1" x14ac:dyDescent="0.2">
      <c r="A68" s="953" t="str">
        <f>IFERROR(VLOOKUP(A67,'抽選会用 '!$C$7:$D$28,3,FALSE),"")</f>
        <v/>
      </c>
      <c r="B68" s="927"/>
      <c r="C68" s="928"/>
      <c r="D68" s="928"/>
      <c r="E68" s="928"/>
      <c r="F68" s="928"/>
      <c r="G68" s="928"/>
      <c r="H68" s="928"/>
      <c r="I68" s="928"/>
      <c r="J68" s="928"/>
      <c r="K68" s="928"/>
      <c r="L68" s="928"/>
      <c r="M68" s="928"/>
      <c r="N68" s="928"/>
      <c r="O68" s="928"/>
      <c r="P68" s="928"/>
      <c r="Q68" s="928"/>
      <c r="R68" s="929"/>
      <c r="S68" s="884"/>
      <c r="T68" s="885"/>
      <c r="U68" s="885"/>
      <c r="V68" s="885"/>
      <c r="W68" s="885"/>
      <c r="X68" s="885"/>
      <c r="Y68" s="885"/>
      <c r="Z68" s="885"/>
      <c r="AA68" s="416"/>
      <c r="AB68" s="885"/>
      <c r="AC68" s="885"/>
      <c r="AD68" s="885"/>
      <c r="AE68" s="885"/>
      <c r="AF68" s="885"/>
      <c r="AG68" s="885"/>
      <c r="AH68" s="885"/>
      <c r="AI68" s="886"/>
      <c r="AJ68" s="954"/>
      <c r="AK68" s="955"/>
      <c r="AL68" s="955"/>
      <c r="AM68" s="955"/>
      <c r="AN68" s="885"/>
      <c r="AO68" s="885"/>
      <c r="AP68" s="885"/>
      <c r="AQ68" s="885"/>
      <c r="AR68" s="416"/>
      <c r="AS68" s="885"/>
      <c r="AT68" s="885"/>
      <c r="AU68" s="885"/>
      <c r="AV68" s="885"/>
      <c r="AW68" s="885"/>
      <c r="AX68" s="885"/>
      <c r="AY68" s="885"/>
      <c r="AZ68" s="886"/>
      <c r="BA68" s="933"/>
      <c r="BB68" s="934"/>
      <c r="BC68" s="934"/>
      <c r="BD68" s="934"/>
      <c r="BE68" s="885"/>
      <c r="BF68" s="885"/>
      <c r="BG68" s="885"/>
      <c r="BH68" s="885"/>
      <c r="BI68" s="416"/>
      <c r="BJ68" s="885"/>
      <c r="BK68" s="885"/>
      <c r="BL68" s="885"/>
      <c r="BM68" s="885"/>
      <c r="BN68" s="885"/>
      <c r="BO68" s="885"/>
      <c r="BP68" s="885"/>
      <c r="BQ68" s="886"/>
      <c r="BR68" s="884"/>
      <c r="BS68" s="885"/>
      <c r="BT68" s="885"/>
      <c r="BU68" s="886"/>
      <c r="BV68" s="884"/>
      <c r="BW68" s="885"/>
      <c r="BX68" s="885"/>
      <c r="BY68" s="886"/>
      <c r="BZ68" s="884"/>
      <c r="CA68" s="885"/>
      <c r="CB68" s="885"/>
      <c r="CC68" s="886"/>
      <c r="CD68" s="884"/>
      <c r="CE68" s="885"/>
      <c r="CF68" s="885"/>
      <c r="CG68" s="886"/>
      <c r="CH68" s="937"/>
      <c r="CI68" s="938"/>
      <c r="CJ68" s="938"/>
      <c r="CK68" s="938"/>
      <c r="CL68" s="938"/>
      <c r="CM68" s="937"/>
      <c r="CN68" s="938"/>
      <c r="CO68" s="938"/>
      <c r="CP68" s="938"/>
      <c r="CQ68" s="942"/>
      <c r="CR68" s="947"/>
      <c r="CS68" s="948"/>
      <c r="CT68" s="948"/>
      <c r="CU68" s="948"/>
      <c r="CV68" s="949"/>
      <c r="CW68" s="884"/>
      <c r="CX68" s="885"/>
      <c r="CY68" s="885"/>
      <c r="CZ68" s="885"/>
      <c r="DA68" s="886"/>
      <c r="DB68" s="297"/>
      <c r="DC68" s="297"/>
      <c r="DD68" s="297"/>
      <c r="DE68" s="297"/>
      <c r="DF68" s="297"/>
      <c r="DG68" s="297"/>
      <c r="DH68" s="297"/>
      <c r="DI68" s="297"/>
      <c r="DJ68" s="297"/>
      <c r="DK68" s="297"/>
      <c r="DL68" s="297"/>
      <c r="DM68" s="297"/>
      <c r="DN68" s="297"/>
      <c r="DO68" s="297"/>
      <c r="DP68" s="297"/>
      <c r="DQ68" s="297"/>
      <c r="DR68" s="291"/>
      <c r="DS68" s="291"/>
      <c r="DT68" s="291"/>
      <c r="DU68" s="291"/>
      <c r="DV68" s="291"/>
    </row>
    <row r="69" spans="1:126" ht="7.5" customHeight="1" x14ac:dyDescent="0.2">
      <c r="A69" s="304"/>
      <c r="B69" s="927"/>
      <c r="C69" s="928"/>
      <c r="D69" s="928"/>
      <c r="E69" s="928"/>
      <c r="F69" s="928"/>
      <c r="G69" s="928"/>
      <c r="H69" s="928"/>
      <c r="I69" s="928"/>
      <c r="J69" s="928"/>
      <c r="K69" s="928"/>
      <c r="L69" s="928"/>
      <c r="M69" s="928"/>
      <c r="N69" s="928"/>
      <c r="O69" s="928"/>
      <c r="P69" s="928"/>
      <c r="Q69" s="928"/>
      <c r="R69" s="929"/>
      <c r="S69" s="413"/>
      <c r="T69" s="414"/>
      <c r="U69" s="414"/>
      <c r="V69" s="414"/>
      <c r="W69" s="885"/>
      <c r="X69" s="885"/>
      <c r="Y69" s="885"/>
      <c r="Z69" s="885"/>
      <c r="AA69" s="416"/>
      <c r="AB69" s="885"/>
      <c r="AC69" s="885"/>
      <c r="AD69" s="885"/>
      <c r="AE69" s="885"/>
      <c r="AF69" s="417"/>
      <c r="AG69" s="417"/>
      <c r="AH69" s="417"/>
      <c r="AI69" s="416"/>
      <c r="AJ69" s="413"/>
      <c r="AK69" s="414"/>
      <c r="AL69" s="414"/>
      <c r="AM69" s="414"/>
      <c r="AN69" s="885"/>
      <c r="AO69" s="885"/>
      <c r="AP69" s="885"/>
      <c r="AQ69" s="885"/>
      <c r="AR69" s="416"/>
      <c r="AS69" s="885"/>
      <c r="AT69" s="885"/>
      <c r="AU69" s="885"/>
      <c r="AV69" s="885"/>
      <c r="AW69" s="417"/>
      <c r="AX69" s="417"/>
      <c r="AY69" s="417"/>
      <c r="AZ69" s="418"/>
      <c r="BA69" s="425"/>
      <c r="BB69" s="414"/>
      <c r="BC69" s="414"/>
      <c r="BD69" s="414"/>
      <c r="BE69" s="885"/>
      <c r="BF69" s="885"/>
      <c r="BG69" s="885"/>
      <c r="BH69" s="885"/>
      <c r="BI69" s="416"/>
      <c r="BJ69" s="885"/>
      <c r="BK69" s="885"/>
      <c r="BL69" s="885"/>
      <c r="BM69" s="885"/>
      <c r="BN69" s="417"/>
      <c r="BO69" s="417"/>
      <c r="BP69" s="417"/>
      <c r="BQ69" s="416"/>
      <c r="BR69" s="884"/>
      <c r="BS69" s="885"/>
      <c r="BT69" s="885"/>
      <c r="BU69" s="886"/>
      <c r="BV69" s="884"/>
      <c r="BW69" s="885"/>
      <c r="BX69" s="885"/>
      <c r="BY69" s="886"/>
      <c r="BZ69" s="884"/>
      <c r="CA69" s="885"/>
      <c r="CB69" s="885"/>
      <c r="CC69" s="886"/>
      <c r="CD69" s="884"/>
      <c r="CE69" s="885"/>
      <c r="CF69" s="885"/>
      <c r="CG69" s="886"/>
      <c r="CH69" s="937"/>
      <c r="CI69" s="938"/>
      <c r="CJ69" s="938"/>
      <c r="CK69" s="938"/>
      <c r="CL69" s="938"/>
      <c r="CM69" s="937"/>
      <c r="CN69" s="938"/>
      <c r="CO69" s="938"/>
      <c r="CP69" s="938"/>
      <c r="CQ69" s="942"/>
      <c r="CR69" s="947"/>
      <c r="CS69" s="948"/>
      <c r="CT69" s="948"/>
      <c r="CU69" s="948"/>
      <c r="CV69" s="949"/>
      <c r="CW69" s="884"/>
      <c r="CX69" s="885"/>
      <c r="CY69" s="885"/>
      <c r="CZ69" s="885"/>
      <c r="DA69" s="886"/>
      <c r="DB69" s="297"/>
      <c r="DC69" s="297"/>
      <c r="DD69" s="297"/>
      <c r="DE69" s="297"/>
      <c r="DF69" s="297"/>
      <c r="DG69" s="297"/>
      <c r="DH69" s="297"/>
      <c r="DI69" s="297"/>
      <c r="DJ69" s="297"/>
      <c r="DK69" s="297"/>
      <c r="DL69" s="297"/>
      <c r="DM69" s="297"/>
      <c r="DN69" s="297"/>
      <c r="DO69" s="297"/>
      <c r="DP69" s="297"/>
      <c r="DQ69" s="297"/>
      <c r="DR69" s="291"/>
      <c r="DS69" s="291"/>
      <c r="DT69" s="291"/>
      <c r="DU69" s="291"/>
      <c r="DV69" s="291"/>
    </row>
    <row r="70" spans="1:126" ht="7.5" customHeight="1" x14ac:dyDescent="0.2">
      <c r="A70" s="306"/>
      <c r="B70" s="930"/>
      <c r="C70" s="931"/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2"/>
      <c r="S70" s="430"/>
      <c r="T70" s="431"/>
      <c r="U70" s="431"/>
      <c r="V70" s="431"/>
      <c r="W70" s="888"/>
      <c r="X70" s="888"/>
      <c r="Y70" s="888"/>
      <c r="Z70" s="888"/>
      <c r="AA70" s="433"/>
      <c r="AB70" s="888"/>
      <c r="AC70" s="888"/>
      <c r="AD70" s="888"/>
      <c r="AE70" s="888"/>
      <c r="AF70" s="434"/>
      <c r="AG70" s="434"/>
      <c r="AH70" s="434"/>
      <c r="AI70" s="435"/>
      <c r="AJ70" s="430"/>
      <c r="AK70" s="431"/>
      <c r="AL70" s="431"/>
      <c r="AM70" s="431"/>
      <c r="AN70" s="888"/>
      <c r="AO70" s="888"/>
      <c r="AP70" s="888"/>
      <c r="AQ70" s="888"/>
      <c r="AR70" s="433"/>
      <c r="AS70" s="888"/>
      <c r="AT70" s="888"/>
      <c r="AU70" s="888"/>
      <c r="AV70" s="888"/>
      <c r="AW70" s="434"/>
      <c r="AX70" s="434"/>
      <c r="AY70" s="434"/>
      <c r="AZ70" s="436"/>
      <c r="BA70" s="437"/>
      <c r="BB70" s="431"/>
      <c r="BC70" s="431"/>
      <c r="BD70" s="431"/>
      <c r="BE70" s="888"/>
      <c r="BF70" s="888"/>
      <c r="BG70" s="888"/>
      <c r="BH70" s="888"/>
      <c r="BI70" s="433"/>
      <c r="BJ70" s="888"/>
      <c r="BK70" s="888"/>
      <c r="BL70" s="888"/>
      <c r="BM70" s="888"/>
      <c r="BN70" s="434"/>
      <c r="BO70" s="434"/>
      <c r="BP70" s="434"/>
      <c r="BQ70" s="435"/>
      <c r="BR70" s="887"/>
      <c r="BS70" s="888"/>
      <c r="BT70" s="888"/>
      <c r="BU70" s="889"/>
      <c r="BV70" s="887"/>
      <c r="BW70" s="888"/>
      <c r="BX70" s="888"/>
      <c r="BY70" s="889"/>
      <c r="BZ70" s="887"/>
      <c r="CA70" s="888"/>
      <c r="CB70" s="888"/>
      <c r="CC70" s="889"/>
      <c r="CD70" s="887"/>
      <c r="CE70" s="888"/>
      <c r="CF70" s="888"/>
      <c r="CG70" s="889"/>
      <c r="CH70" s="939"/>
      <c r="CI70" s="940"/>
      <c r="CJ70" s="940"/>
      <c r="CK70" s="940"/>
      <c r="CL70" s="940"/>
      <c r="CM70" s="939"/>
      <c r="CN70" s="940"/>
      <c r="CO70" s="940"/>
      <c r="CP70" s="940"/>
      <c r="CQ70" s="943"/>
      <c r="CR70" s="950"/>
      <c r="CS70" s="951"/>
      <c r="CT70" s="951"/>
      <c r="CU70" s="951"/>
      <c r="CV70" s="952"/>
      <c r="CW70" s="887"/>
      <c r="CX70" s="888"/>
      <c r="CY70" s="888"/>
      <c r="CZ70" s="888"/>
      <c r="DA70" s="889"/>
      <c r="DB70" s="297"/>
      <c r="DC70" s="297"/>
      <c r="DD70" s="297"/>
      <c r="DE70" s="297"/>
      <c r="DF70" s="297"/>
      <c r="DG70" s="297"/>
      <c r="DH70" s="297"/>
      <c r="DI70" s="297"/>
      <c r="DJ70" s="297"/>
      <c r="DK70" s="297"/>
      <c r="DL70" s="297"/>
      <c r="DM70" s="297"/>
      <c r="DN70" s="297"/>
      <c r="DO70" s="297"/>
      <c r="DP70" s="297"/>
      <c r="DQ70" s="297"/>
      <c r="DR70" s="291"/>
      <c r="DS70" s="291"/>
      <c r="DT70" s="291"/>
      <c r="DU70" s="291"/>
      <c r="DV70" s="291"/>
    </row>
    <row r="71" spans="1:126" ht="7.5" customHeight="1" x14ac:dyDescent="0.2">
      <c r="A71" s="894">
        <v>8</v>
      </c>
      <c r="B71" s="425"/>
      <c r="C71" s="414"/>
      <c r="D71" s="414"/>
      <c r="E71" s="414"/>
      <c r="F71" s="885"/>
      <c r="G71" s="885"/>
      <c r="H71" s="885"/>
      <c r="I71" s="885"/>
      <c r="J71" s="416"/>
      <c r="K71" s="885"/>
      <c r="L71" s="885"/>
      <c r="M71" s="885"/>
      <c r="N71" s="885"/>
      <c r="O71" s="417"/>
      <c r="P71" s="417"/>
      <c r="Q71" s="417"/>
      <c r="R71" s="416"/>
      <c r="S71" s="924"/>
      <c r="T71" s="925"/>
      <c r="U71" s="925"/>
      <c r="V71" s="925"/>
      <c r="W71" s="925"/>
      <c r="X71" s="925"/>
      <c r="Y71" s="925"/>
      <c r="Z71" s="925"/>
      <c r="AA71" s="925"/>
      <c r="AB71" s="925"/>
      <c r="AC71" s="925"/>
      <c r="AD71" s="925"/>
      <c r="AE71" s="925"/>
      <c r="AF71" s="925"/>
      <c r="AG71" s="925"/>
      <c r="AH71" s="925"/>
      <c r="AI71" s="926"/>
      <c r="AJ71" s="413"/>
      <c r="AK71" s="414"/>
      <c r="AL71" s="414"/>
      <c r="AM71" s="414"/>
      <c r="AN71" s="882"/>
      <c r="AO71" s="882"/>
      <c r="AP71" s="882"/>
      <c r="AQ71" s="882"/>
      <c r="AR71" s="416"/>
      <c r="AS71" s="882"/>
      <c r="AT71" s="882"/>
      <c r="AU71" s="882"/>
      <c r="AV71" s="882"/>
      <c r="AW71" s="417"/>
      <c r="AX71" s="417"/>
      <c r="AY71" s="417"/>
      <c r="AZ71" s="417"/>
      <c r="BA71" s="419"/>
      <c r="BB71" s="420"/>
      <c r="BC71" s="420"/>
      <c r="BD71" s="420"/>
      <c r="BE71" s="882"/>
      <c r="BF71" s="882"/>
      <c r="BG71" s="882"/>
      <c r="BH71" s="882"/>
      <c r="BI71" s="422"/>
      <c r="BJ71" s="882"/>
      <c r="BK71" s="882"/>
      <c r="BL71" s="882"/>
      <c r="BM71" s="882"/>
      <c r="BN71" s="423"/>
      <c r="BO71" s="423"/>
      <c r="BP71" s="423"/>
      <c r="BQ71" s="422"/>
      <c r="BR71" s="881"/>
      <c r="BS71" s="882"/>
      <c r="BT71" s="882"/>
      <c r="BU71" s="883"/>
      <c r="BV71" s="881"/>
      <c r="BW71" s="882"/>
      <c r="BX71" s="882"/>
      <c r="BY71" s="883"/>
      <c r="BZ71" s="881"/>
      <c r="CA71" s="882"/>
      <c r="CB71" s="882"/>
      <c r="CC71" s="883"/>
      <c r="CD71" s="881"/>
      <c r="CE71" s="882"/>
      <c r="CF71" s="882"/>
      <c r="CG71" s="883"/>
      <c r="CH71" s="935"/>
      <c r="CI71" s="936"/>
      <c r="CJ71" s="936"/>
      <c r="CK71" s="936"/>
      <c r="CL71" s="936"/>
      <c r="CM71" s="935"/>
      <c r="CN71" s="936"/>
      <c r="CO71" s="936"/>
      <c r="CP71" s="936"/>
      <c r="CQ71" s="941"/>
      <c r="CR71" s="944"/>
      <c r="CS71" s="945"/>
      <c r="CT71" s="945"/>
      <c r="CU71" s="945"/>
      <c r="CV71" s="946"/>
      <c r="CW71" s="881"/>
      <c r="CX71" s="882"/>
      <c r="CY71" s="882"/>
      <c r="CZ71" s="882"/>
      <c r="DA71" s="883"/>
      <c r="DB71" s="297"/>
      <c r="DC71" s="297"/>
      <c r="DD71" s="297"/>
      <c r="DE71" s="297"/>
      <c r="DF71" s="297"/>
      <c r="DG71" s="297"/>
      <c r="DH71" s="297"/>
      <c r="DI71" s="297"/>
      <c r="DJ71" s="297"/>
      <c r="DK71" s="297"/>
      <c r="DL71" s="297"/>
      <c r="DM71" s="297"/>
      <c r="DN71" s="297"/>
      <c r="DO71" s="297"/>
      <c r="DP71" s="297"/>
      <c r="DQ71" s="297"/>
      <c r="DR71" s="297"/>
      <c r="DS71" s="297"/>
      <c r="DT71" s="297"/>
      <c r="DU71" s="297"/>
      <c r="DV71" s="297"/>
    </row>
    <row r="72" spans="1:126" ht="7.5" customHeight="1" x14ac:dyDescent="0.2">
      <c r="A72" s="895"/>
      <c r="B72" s="425"/>
      <c r="C72" s="414"/>
      <c r="D72" s="414"/>
      <c r="E72" s="414"/>
      <c r="F72" s="885"/>
      <c r="G72" s="885"/>
      <c r="H72" s="885"/>
      <c r="I72" s="885"/>
      <c r="J72" s="422"/>
      <c r="K72" s="885"/>
      <c r="L72" s="885"/>
      <c r="M72" s="885"/>
      <c r="N72" s="885"/>
      <c r="O72" s="417"/>
      <c r="P72" s="417"/>
      <c r="Q72" s="417"/>
      <c r="R72" s="416"/>
      <c r="S72" s="927"/>
      <c r="T72" s="928"/>
      <c r="U72" s="928"/>
      <c r="V72" s="928"/>
      <c r="W72" s="928"/>
      <c r="X72" s="928"/>
      <c r="Y72" s="928"/>
      <c r="Z72" s="928"/>
      <c r="AA72" s="928"/>
      <c r="AB72" s="928"/>
      <c r="AC72" s="928"/>
      <c r="AD72" s="928"/>
      <c r="AE72" s="928"/>
      <c r="AF72" s="928"/>
      <c r="AG72" s="928"/>
      <c r="AH72" s="928"/>
      <c r="AI72" s="929"/>
      <c r="AJ72" s="413"/>
      <c r="AK72" s="414"/>
      <c r="AL72" s="414"/>
      <c r="AM72" s="414"/>
      <c r="AN72" s="885"/>
      <c r="AO72" s="885"/>
      <c r="AP72" s="885"/>
      <c r="AQ72" s="885"/>
      <c r="AR72" s="422"/>
      <c r="AS72" s="885"/>
      <c r="AT72" s="885"/>
      <c r="AU72" s="885"/>
      <c r="AV72" s="885"/>
      <c r="AW72" s="417"/>
      <c r="AX72" s="417"/>
      <c r="AY72" s="417"/>
      <c r="AZ72" s="417"/>
      <c r="BA72" s="425"/>
      <c r="BB72" s="414"/>
      <c r="BC72" s="414"/>
      <c r="BD72" s="414"/>
      <c r="BE72" s="885"/>
      <c r="BF72" s="885"/>
      <c r="BG72" s="885"/>
      <c r="BH72" s="885"/>
      <c r="BI72" s="422"/>
      <c r="BJ72" s="885"/>
      <c r="BK72" s="885"/>
      <c r="BL72" s="885"/>
      <c r="BM72" s="885"/>
      <c r="BN72" s="417"/>
      <c r="BO72" s="417"/>
      <c r="BP72" s="417"/>
      <c r="BQ72" s="416"/>
      <c r="BR72" s="884"/>
      <c r="BS72" s="885"/>
      <c r="BT72" s="885"/>
      <c r="BU72" s="886"/>
      <c r="BV72" s="884"/>
      <c r="BW72" s="885"/>
      <c r="BX72" s="885"/>
      <c r="BY72" s="886"/>
      <c r="BZ72" s="884"/>
      <c r="CA72" s="885"/>
      <c r="CB72" s="885"/>
      <c r="CC72" s="886"/>
      <c r="CD72" s="884"/>
      <c r="CE72" s="885"/>
      <c r="CF72" s="885"/>
      <c r="CG72" s="886"/>
      <c r="CH72" s="937"/>
      <c r="CI72" s="938"/>
      <c r="CJ72" s="938"/>
      <c r="CK72" s="938"/>
      <c r="CL72" s="938"/>
      <c r="CM72" s="937"/>
      <c r="CN72" s="938"/>
      <c r="CO72" s="938"/>
      <c r="CP72" s="938"/>
      <c r="CQ72" s="942"/>
      <c r="CR72" s="947"/>
      <c r="CS72" s="948"/>
      <c r="CT72" s="948"/>
      <c r="CU72" s="948"/>
      <c r="CV72" s="949"/>
      <c r="CW72" s="884"/>
      <c r="CX72" s="885"/>
      <c r="CY72" s="885"/>
      <c r="CZ72" s="885"/>
      <c r="DA72" s="886"/>
      <c r="DB72" s="297"/>
      <c r="DC72" s="297"/>
      <c r="DD72" s="297"/>
      <c r="DE72" s="297"/>
      <c r="DF72" s="297"/>
      <c r="DG72" s="297"/>
      <c r="DH72" s="297"/>
      <c r="DI72" s="297"/>
      <c r="DJ72" s="297"/>
      <c r="DK72" s="297"/>
      <c r="DL72" s="297"/>
      <c r="DM72" s="297"/>
      <c r="DN72" s="297"/>
      <c r="DO72" s="297"/>
      <c r="DP72" s="297"/>
      <c r="DQ72" s="297"/>
      <c r="DR72" s="297"/>
      <c r="DS72" s="297"/>
      <c r="DT72" s="297"/>
      <c r="DU72" s="297"/>
      <c r="DV72" s="297"/>
    </row>
    <row r="73" spans="1:126" ht="7.5" customHeight="1" x14ac:dyDescent="0.2">
      <c r="A73" s="890" t="str">
        <f>IFERROR(VLOOKUP(A71,'抽選会用 '!$C$7:$D$28,2,FALSE),"")</f>
        <v>ＶＣ京都</v>
      </c>
      <c r="B73" s="884"/>
      <c r="C73" s="885"/>
      <c r="D73" s="885"/>
      <c r="E73" s="885"/>
      <c r="F73" s="885"/>
      <c r="G73" s="885"/>
      <c r="H73" s="885"/>
      <c r="I73" s="885"/>
      <c r="J73" s="416"/>
      <c r="K73" s="885"/>
      <c r="L73" s="885"/>
      <c r="M73" s="885"/>
      <c r="N73" s="885"/>
      <c r="O73" s="885"/>
      <c r="P73" s="885"/>
      <c r="Q73" s="885"/>
      <c r="R73" s="886"/>
      <c r="S73" s="927"/>
      <c r="T73" s="928"/>
      <c r="U73" s="928"/>
      <c r="V73" s="928"/>
      <c r="W73" s="928"/>
      <c r="X73" s="928"/>
      <c r="Y73" s="928"/>
      <c r="Z73" s="928"/>
      <c r="AA73" s="928"/>
      <c r="AB73" s="928"/>
      <c r="AC73" s="928"/>
      <c r="AD73" s="928"/>
      <c r="AE73" s="928"/>
      <c r="AF73" s="928"/>
      <c r="AG73" s="928"/>
      <c r="AH73" s="928"/>
      <c r="AI73" s="929"/>
      <c r="AJ73" s="954"/>
      <c r="AK73" s="955"/>
      <c r="AL73" s="955"/>
      <c r="AM73" s="955"/>
      <c r="AN73" s="885"/>
      <c r="AO73" s="885"/>
      <c r="AP73" s="885"/>
      <c r="AQ73" s="885"/>
      <c r="AR73" s="416"/>
      <c r="AS73" s="885"/>
      <c r="AT73" s="885"/>
      <c r="AU73" s="885"/>
      <c r="AV73" s="885"/>
      <c r="AW73" s="885"/>
      <c r="AX73" s="885"/>
      <c r="AY73" s="885"/>
      <c r="AZ73" s="886"/>
      <c r="BA73" s="933"/>
      <c r="BB73" s="934"/>
      <c r="BC73" s="934"/>
      <c r="BD73" s="934"/>
      <c r="BE73" s="885"/>
      <c r="BF73" s="885"/>
      <c r="BG73" s="885"/>
      <c r="BH73" s="885"/>
      <c r="BI73" s="416"/>
      <c r="BJ73" s="885"/>
      <c r="BK73" s="885"/>
      <c r="BL73" s="885"/>
      <c r="BM73" s="885"/>
      <c r="BN73" s="885"/>
      <c r="BO73" s="885"/>
      <c r="BP73" s="885"/>
      <c r="BQ73" s="886"/>
      <c r="BR73" s="884"/>
      <c r="BS73" s="885"/>
      <c r="BT73" s="885"/>
      <c r="BU73" s="886"/>
      <c r="BV73" s="884"/>
      <c r="BW73" s="885"/>
      <c r="BX73" s="885"/>
      <c r="BY73" s="886"/>
      <c r="BZ73" s="884"/>
      <c r="CA73" s="885"/>
      <c r="CB73" s="885"/>
      <c r="CC73" s="886"/>
      <c r="CD73" s="884"/>
      <c r="CE73" s="885"/>
      <c r="CF73" s="885"/>
      <c r="CG73" s="886"/>
      <c r="CH73" s="937"/>
      <c r="CI73" s="938"/>
      <c r="CJ73" s="938"/>
      <c r="CK73" s="938"/>
      <c r="CL73" s="938"/>
      <c r="CM73" s="937"/>
      <c r="CN73" s="938"/>
      <c r="CO73" s="938"/>
      <c r="CP73" s="938"/>
      <c r="CQ73" s="942"/>
      <c r="CR73" s="947"/>
      <c r="CS73" s="948"/>
      <c r="CT73" s="948"/>
      <c r="CU73" s="948"/>
      <c r="CV73" s="949"/>
      <c r="CW73" s="884"/>
      <c r="CX73" s="885"/>
      <c r="CY73" s="885"/>
      <c r="CZ73" s="885"/>
      <c r="DA73" s="886"/>
      <c r="DB73" s="297"/>
      <c r="DC73" s="297"/>
      <c r="DD73" s="297"/>
      <c r="DE73" s="297"/>
      <c r="DF73" s="297"/>
      <c r="DG73" s="297"/>
      <c r="DH73" s="297"/>
      <c r="DI73" s="297"/>
      <c r="DJ73" s="297"/>
      <c r="DK73" s="297"/>
      <c r="DL73" s="297"/>
      <c r="DM73" s="297"/>
      <c r="DN73" s="297"/>
      <c r="DO73" s="297"/>
      <c r="DP73" s="297"/>
      <c r="DQ73" s="297"/>
      <c r="DR73" s="297"/>
      <c r="DS73" s="297"/>
      <c r="DT73" s="297"/>
      <c r="DU73" s="297"/>
      <c r="DV73" s="297"/>
    </row>
    <row r="74" spans="1:126" ht="7.5" customHeight="1" x14ac:dyDescent="0.2">
      <c r="A74" s="890" t="str">
        <f>IFERROR(VLOOKUP(A73,'抽選会用 '!$C$7:$D$28,3,FALSE),"")</f>
        <v/>
      </c>
      <c r="B74" s="884"/>
      <c r="C74" s="885"/>
      <c r="D74" s="885"/>
      <c r="E74" s="885"/>
      <c r="F74" s="885"/>
      <c r="G74" s="885"/>
      <c r="H74" s="885"/>
      <c r="I74" s="885"/>
      <c r="J74" s="416"/>
      <c r="K74" s="885"/>
      <c r="L74" s="885"/>
      <c r="M74" s="885"/>
      <c r="N74" s="885"/>
      <c r="O74" s="885"/>
      <c r="P74" s="885"/>
      <c r="Q74" s="885"/>
      <c r="R74" s="886"/>
      <c r="S74" s="927"/>
      <c r="T74" s="928"/>
      <c r="U74" s="928"/>
      <c r="V74" s="928"/>
      <c r="W74" s="928"/>
      <c r="X74" s="928"/>
      <c r="Y74" s="928"/>
      <c r="Z74" s="928"/>
      <c r="AA74" s="928"/>
      <c r="AB74" s="928"/>
      <c r="AC74" s="928"/>
      <c r="AD74" s="928"/>
      <c r="AE74" s="928"/>
      <c r="AF74" s="928"/>
      <c r="AG74" s="928"/>
      <c r="AH74" s="928"/>
      <c r="AI74" s="929"/>
      <c r="AJ74" s="954"/>
      <c r="AK74" s="955"/>
      <c r="AL74" s="955"/>
      <c r="AM74" s="955"/>
      <c r="AN74" s="885"/>
      <c r="AO74" s="885"/>
      <c r="AP74" s="885"/>
      <c r="AQ74" s="885"/>
      <c r="AR74" s="416"/>
      <c r="AS74" s="885"/>
      <c r="AT74" s="885"/>
      <c r="AU74" s="885"/>
      <c r="AV74" s="885"/>
      <c r="AW74" s="885"/>
      <c r="AX74" s="885"/>
      <c r="AY74" s="885"/>
      <c r="AZ74" s="886"/>
      <c r="BA74" s="933"/>
      <c r="BB74" s="934"/>
      <c r="BC74" s="934"/>
      <c r="BD74" s="934"/>
      <c r="BE74" s="885"/>
      <c r="BF74" s="885"/>
      <c r="BG74" s="885"/>
      <c r="BH74" s="885"/>
      <c r="BI74" s="416"/>
      <c r="BJ74" s="885"/>
      <c r="BK74" s="885"/>
      <c r="BL74" s="885"/>
      <c r="BM74" s="885"/>
      <c r="BN74" s="885"/>
      <c r="BO74" s="885"/>
      <c r="BP74" s="885"/>
      <c r="BQ74" s="886"/>
      <c r="BR74" s="884"/>
      <c r="BS74" s="885"/>
      <c r="BT74" s="885"/>
      <c r="BU74" s="886"/>
      <c r="BV74" s="884"/>
      <c r="BW74" s="885"/>
      <c r="BX74" s="885"/>
      <c r="BY74" s="886"/>
      <c r="BZ74" s="884"/>
      <c r="CA74" s="885"/>
      <c r="CB74" s="885"/>
      <c r="CC74" s="886"/>
      <c r="CD74" s="884"/>
      <c r="CE74" s="885"/>
      <c r="CF74" s="885"/>
      <c r="CG74" s="886"/>
      <c r="CH74" s="937"/>
      <c r="CI74" s="938"/>
      <c r="CJ74" s="938"/>
      <c r="CK74" s="938"/>
      <c r="CL74" s="938"/>
      <c r="CM74" s="937"/>
      <c r="CN74" s="938"/>
      <c r="CO74" s="938"/>
      <c r="CP74" s="938"/>
      <c r="CQ74" s="942"/>
      <c r="CR74" s="947"/>
      <c r="CS74" s="948"/>
      <c r="CT74" s="948"/>
      <c r="CU74" s="948"/>
      <c r="CV74" s="949"/>
      <c r="CW74" s="884"/>
      <c r="CX74" s="885"/>
      <c r="CY74" s="885"/>
      <c r="CZ74" s="885"/>
      <c r="DA74" s="886"/>
      <c r="DB74" s="297"/>
      <c r="DC74" s="297"/>
      <c r="DD74" s="297"/>
      <c r="DE74" s="297"/>
      <c r="DF74" s="297"/>
      <c r="DG74" s="297"/>
      <c r="DH74" s="297"/>
      <c r="DI74" s="297"/>
      <c r="DJ74" s="297"/>
      <c r="DK74" s="297"/>
      <c r="DL74" s="297"/>
      <c r="DM74" s="297"/>
      <c r="DN74" s="297"/>
      <c r="DO74" s="297"/>
      <c r="DP74" s="297"/>
      <c r="DQ74" s="297"/>
      <c r="DR74" s="297"/>
      <c r="DS74" s="297"/>
      <c r="DT74" s="297"/>
      <c r="DU74" s="297"/>
      <c r="DV74" s="297"/>
    </row>
    <row r="75" spans="1:126" ht="7.5" customHeight="1" x14ac:dyDescent="0.2">
      <c r="A75" s="304"/>
      <c r="B75" s="425"/>
      <c r="C75" s="414"/>
      <c r="D75" s="414"/>
      <c r="E75" s="414"/>
      <c r="F75" s="885"/>
      <c r="G75" s="885"/>
      <c r="H75" s="885"/>
      <c r="I75" s="885"/>
      <c r="J75" s="416"/>
      <c r="K75" s="885"/>
      <c r="L75" s="885"/>
      <c r="M75" s="885"/>
      <c r="N75" s="885"/>
      <c r="O75" s="417"/>
      <c r="P75" s="417"/>
      <c r="Q75" s="417"/>
      <c r="R75" s="416"/>
      <c r="S75" s="927"/>
      <c r="T75" s="928"/>
      <c r="U75" s="928"/>
      <c r="V75" s="928"/>
      <c r="W75" s="928"/>
      <c r="X75" s="928"/>
      <c r="Y75" s="928"/>
      <c r="Z75" s="928"/>
      <c r="AA75" s="928"/>
      <c r="AB75" s="928"/>
      <c r="AC75" s="928"/>
      <c r="AD75" s="928"/>
      <c r="AE75" s="928"/>
      <c r="AF75" s="928"/>
      <c r="AG75" s="928"/>
      <c r="AH75" s="928"/>
      <c r="AI75" s="929"/>
      <c r="AJ75" s="413"/>
      <c r="AK75" s="414"/>
      <c r="AL75" s="414"/>
      <c r="AM75" s="414"/>
      <c r="AN75" s="885"/>
      <c r="AO75" s="885"/>
      <c r="AP75" s="885"/>
      <c r="AQ75" s="885"/>
      <c r="AR75" s="416"/>
      <c r="AS75" s="885"/>
      <c r="AT75" s="885"/>
      <c r="AU75" s="885"/>
      <c r="AV75" s="885"/>
      <c r="AW75" s="417"/>
      <c r="AX75" s="417"/>
      <c r="AY75" s="417"/>
      <c r="AZ75" s="417"/>
      <c r="BA75" s="425"/>
      <c r="BB75" s="414"/>
      <c r="BC75" s="414"/>
      <c r="BD75" s="414"/>
      <c r="BE75" s="885"/>
      <c r="BF75" s="885"/>
      <c r="BG75" s="885"/>
      <c r="BH75" s="885"/>
      <c r="BI75" s="416"/>
      <c r="BJ75" s="885"/>
      <c r="BK75" s="885"/>
      <c r="BL75" s="885"/>
      <c r="BM75" s="885"/>
      <c r="BN75" s="417"/>
      <c r="BO75" s="417"/>
      <c r="BP75" s="417"/>
      <c r="BQ75" s="416"/>
      <c r="BR75" s="884"/>
      <c r="BS75" s="885"/>
      <c r="BT75" s="885"/>
      <c r="BU75" s="886"/>
      <c r="BV75" s="884"/>
      <c r="BW75" s="885"/>
      <c r="BX75" s="885"/>
      <c r="BY75" s="886"/>
      <c r="BZ75" s="884"/>
      <c r="CA75" s="885"/>
      <c r="CB75" s="885"/>
      <c r="CC75" s="886"/>
      <c r="CD75" s="884"/>
      <c r="CE75" s="885"/>
      <c r="CF75" s="885"/>
      <c r="CG75" s="886"/>
      <c r="CH75" s="937"/>
      <c r="CI75" s="938"/>
      <c r="CJ75" s="938"/>
      <c r="CK75" s="938"/>
      <c r="CL75" s="938"/>
      <c r="CM75" s="937"/>
      <c r="CN75" s="938"/>
      <c r="CO75" s="938"/>
      <c r="CP75" s="938"/>
      <c r="CQ75" s="942"/>
      <c r="CR75" s="947"/>
      <c r="CS75" s="948"/>
      <c r="CT75" s="948"/>
      <c r="CU75" s="948"/>
      <c r="CV75" s="949"/>
      <c r="CW75" s="884"/>
      <c r="CX75" s="885"/>
      <c r="CY75" s="885"/>
      <c r="CZ75" s="885"/>
      <c r="DA75" s="886"/>
      <c r="DB75" s="297"/>
      <c r="DC75" s="297"/>
      <c r="DD75" s="297"/>
      <c r="DE75" s="297"/>
      <c r="DF75" s="297"/>
      <c r="DG75" s="297"/>
      <c r="DH75" s="297"/>
      <c r="DI75" s="297"/>
      <c r="DJ75" s="297"/>
      <c r="DK75" s="297"/>
      <c r="DL75" s="297"/>
      <c r="DM75" s="297"/>
      <c r="DN75" s="297"/>
      <c r="DO75" s="297"/>
      <c r="DP75" s="297"/>
      <c r="DQ75" s="297"/>
      <c r="DR75" s="297"/>
      <c r="DS75" s="297"/>
      <c r="DT75" s="297"/>
      <c r="DU75" s="297"/>
      <c r="DV75" s="297"/>
    </row>
    <row r="76" spans="1:126" ht="7.5" customHeight="1" x14ac:dyDescent="0.2">
      <c r="A76" s="306"/>
      <c r="B76" s="425"/>
      <c r="C76" s="414"/>
      <c r="D76" s="414"/>
      <c r="E76" s="414"/>
      <c r="F76" s="885"/>
      <c r="G76" s="885"/>
      <c r="H76" s="885"/>
      <c r="I76" s="885"/>
      <c r="J76" s="422"/>
      <c r="K76" s="885"/>
      <c r="L76" s="885"/>
      <c r="M76" s="885"/>
      <c r="N76" s="885"/>
      <c r="O76" s="417"/>
      <c r="P76" s="417"/>
      <c r="Q76" s="417"/>
      <c r="R76" s="416"/>
      <c r="S76" s="927"/>
      <c r="T76" s="928"/>
      <c r="U76" s="928"/>
      <c r="V76" s="928"/>
      <c r="W76" s="928"/>
      <c r="X76" s="928"/>
      <c r="Y76" s="928"/>
      <c r="Z76" s="928"/>
      <c r="AA76" s="928"/>
      <c r="AB76" s="928"/>
      <c r="AC76" s="928"/>
      <c r="AD76" s="928"/>
      <c r="AE76" s="928"/>
      <c r="AF76" s="928"/>
      <c r="AG76" s="928"/>
      <c r="AH76" s="928"/>
      <c r="AI76" s="929"/>
      <c r="AJ76" s="430"/>
      <c r="AK76" s="431"/>
      <c r="AL76" s="431"/>
      <c r="AM76" s="431"/>
      <c r="AN76" s="888"/>
      <c r="AO76" s="888"/>
      <c r="AP76" s="888"/>
      <c r="AQ76" s="888"/>
      <c r="AR76" s="433"/>
      <c r="AS76" s="888"/>
      <c r="AT76" s="888"/>
      <c r="AU76" s="888"/>
      <c r="AV76" s="888"/>
      <c r="AW76" s="434"/>
      <c r="AX76" s="434"/>
      <c r="AY76" s="434"/>
      <c r="AZ76" s="434"/>
      <c r="BA76" s="437"/>
      <c r="BB76" s="431"/>
      <c r="BC76" s="431"/>
      <c r="BD76" s="431"/>
      <c r="BE76" s="888"/>
      <c r="BF76" s="888"/>
      <c r="BG76" s="888"/>
      <c r="BH76" s="888"/>
      <c r="BI76" s="433"/>
      <c r="BJ76" s="888"/>
      <c r="BK76" s="888"/>
      <c r="BL76" s="888"/>
      <c r="BM76" s="888"/>
      <c r="BN76" s="434"/>
      <c r="BO76" s="434"/>
      <c r="BP76" s="434"/>
      <c r="BQ76" s="435"/>
      <c r="BR76" s="887"/>
      <c r="BS76" s="888"/>
      <c r="BT76" s="888"/>
      <c r="BU76" s="889"/>
      <c r="BV76" s="887"/>
      <c r="BW76" s="888"/>
      <c r="BX76" s="888"/>
      <c r="BY76" s="889"/>
      <c r="BZ76" s="887"/>
      <c r="CA76" s="888"/>
      <c r="CB76" s="888"/>
      <c r="CC76" s="889"/>
      <c r="CD76" s="887"/>
      <c r="CE76" s="888"/>
      <c r="CF76" s="888"/>
      <c r="CG76" s="889"/>
      <c r="CH76" s="939"/>
      <c r="CI76" s="940"/>
      <c r="CJ76" s="940"/>
      <c r="CK76" s="940"/>
      <c r="CL76" s="940"/>
      <c r="CM76" s="939"/>
      <c r="CN76" s="940"/>
      <c r="CO76" s="940"/>
      <c r="CP76" s="940"/>
      <c r="CQ76" s="943"/>
      <c r="CR76" s="950"/>
      <c r="CS76" s="951"/>
      <c r="CT76" s="951"/>
      <c r="CU76" s="951"/>
      <c r="CV76" s="952"/>
      <c r="CW76" s="887"/>
      <c r="CX76" s="888"/>
      <c r="CY76" s="888"/>
      <c r="CZ76" s="888"/>
      <c r="DA76" s="889"/>
      <c r="DB76" s="297"/>
      <c r="DC76" s="297"/>
      <c r="DD76" s="297"/>
      <c r="DE76" s="297"/>
      <c r="DF76" s="297"/>
      <c r="DG76" s="297"/>
      <c r="DH76" s="297"/>
      <c r="DI76" s="297"/>
      <c r="DJ76" s="297"/>
      <c r="DK76" s="297"/>
      <c r="DL76" s="297"/>
      <c r="DM76" s="297"/>
      <c r="DN76" s="297"/>
      <c r="DO76" s="297"/>
      <c r="DP76" s="297"/>
      <c r="DQ76" s="297"/>
      <c r="DR76" s="297"/>
      <c r="DS76" s="297"/>
      <c r="DT76" s="297"/>
      <c r="DU76" s="297"/>
      <c r="DV76" s="297"/>
    </row>
    <row r="77" spans="1:126" ht="7.5" customHeight="1" x14ac:dyDescent="0.2">
      <c r="A77" s="894">
        <v>9</v>
      </c>
      <c r="B77" s="419"/>
      <c r="C77" s="420"/>
      <c r="D77" s="420"/>
      <c r="E77" s="420"/>
      <c r="F77" s="882"/>
      <c r="G77" s="882"/>
      <c r="H77" s="882"/>
      <c r="I77" s="882"/>
      <c r="J77" s="422"/>
      <c r="K77" s="882"/>
      <c r="L77" s="882"/>
      <c r="M77" s="882"/>
      <c r="N77" s="882"/>
      <c r="O77" s="423"/>
      <c r="P77" s="423"/>
      <c r="Q77" s="423"/>
      <c r="R77" s="422"/>
      <c r="S77" s="439"/>
      <c r="T77" s="420"/>
      <c r="U77" s="420"/>
      <c r="V77" s="420"/>
      <c r="W77" s="882"/>
      <c r="X77" s="882"/>
      <c r="Y77" s="882"/>
      <c r="Z77" s="882"/>
      <c r="AA77" s="422"/>
      <c r="AB77" s="882"/>
      <c r="AC77" s="882"/>
      <c r="AD77" s="882"/>
      <c r="AE77" s="882"/>
      <c r="AF77" s="423"/>
      <c r="AG77" s="423"/>
      <c r="AH77" s="423"/>
      <c r="AI77" s="440"/>
      <c r="AJ77" s="924"/>
      <c r="AK77" s="925"/>
      <c r="AL77" s="925"/>
      <c r="AM77" s="925"/>
      <c r="AN77" s="925"/>
      <c r="AO77" s="925"/>
      <c r="AP77" s="925"/>
      <c r="AQ77" s="925"/>
      <c r="AR77" s="925"/>
      <c r="AS77" s="925"/>
      <c r="AT77" s="925"/>
      <c r="AU77" s="925"/>
      <c r="AV77" s="925"/>
      <c r="AW77" s="925"/>
      <c r="AX77" s="925"/>
      <c r="AY77" s="925"/>
      <c r="AZ77" s="926"/>
      <c r="BA77" s="419"/>
      <c r="BB77" s="420"/>
      <c r="BC77" s="420"/>
      <c r="BD77" s="420"/>
      <c r="BE77" s="882"/>
      <c r="BF77" s="882"/>
      <c r="BG77" s="882"/>
      <c r="BH77" s="882"/>
      <c r="BI77" s="422"/>
      <c r="BJ77" s="882"/>
      <c r="BK77" s="882"/>
      <c r="BL77" s="882"/>
      <c r="BM77" s="882"/>
      <c r="BN77" s="423"/>
      <c r="BO77" s="423"/>
      <c r="BP77" s="423"/>
      <c r="BQ77" s="422"/>
      <c r="BR77" s="881"/>
      <c r="BS77" s="882"/>
      <c r="BT77" s="882"/>
      <c r="BU77" s="883"/>
      <c r="BV77" s="881"/>
      <c r="BW77" s="882"/>
      <c r="BX77" s="882"/>
      <c r="BY77" s="883"/>
      <c r="BZ77" s="881"/>
      <c r="CA77" s="882"/>
      <c r="CB77" s="882"/>
      <c r="CC77" s="883"/>
      <c r="CD77" s="881"/>
      <c r="CE77" s="882"/>
      <c r="CF77" s="882"/>
      <c r="CG77" s="883"/>
      <c r="CH77" s="935"/>
      <c r="CI77" s="936"/>
      <c r="CJ77" s="936"/>
      <c r="CK77" s="936"/>
      <c r="CL77" s="936"/>
      <c r="CM77" s="935"/>
      <c r="CN77" s="936"/>
      <c r="CO77" s="936"/>
      <c r="CP77" s="936"/>
      <c r="CQ77" s="941"/>
      <c r="CR77" s="944"/>
      <c r="CS77" s="945"/>
      <c r="CT77" s="945"/>
      <c r="CU77" s="945"/>
      <c r="CV77" s="946"/>
      <c r="CW77" s="881"/>
      <c r="CX77" s="882"/>
      <c r="CY77" s="882"/>
      <c r="CZ77" s="882"/>
      <c r="DA77" s="883"/>
      <c r="DB77" s="297"/>
      <c r="DC77" s="297"/>
      <c r="DD77" s="297"/>
      <c r="DE77" s="297"/>
      <c r="DF77" s="297"/>
      <c r="DG77" s="297"/>
      <c r="DH77" s="297"/>
      <c r="DI77" s="297"/>
      <c r="DJ77" s="297"/>
      <c r="DK77" s="297"/>
      <c r="DL77" s="297"/>
      <c r="DM77" s="297"/>
      <c r="DN77" s="297"/>
      <c r="DO77" s="297"/>
      <c r="DP77" s="297"/>
      <c r="DQ77" s="297"/>
      <c r="DR77" s="297"/>
      <c r="DS77" s="297"/>
      <c r="DT77" s="297"/>
      <c r="DU77" s="297"/>
      <c r="DV77" s="297"/>
    </row>
    <row r="78" spans="1:126" ht="7.5" customHeight="1" x14ac:dyDescent="0.2">
      <c r="A78" s="895"/>
      <c r="B78" s="425"/>
      <c r="C78" s="414"/>
      <c r="D78" s="414"/>
      <c r="E78" s="414"/>
      <c r="F78" s="885"/>
      <c r="G78" s="885"/>
      <c r="H78" s="885"/>
      <c r="I78" s="885"/>
      <c r="J78" s="422"/>
      <c r="K78" s="885"/>
      <c r="L78" s="885"/>
      <c r="M78" s="885"/>
      <c r="N78" s="885"/>
      <c r="O78" s="417"/>
      <c r="P78" s="417"/>
      <c r="Q78" s="417"/>
      <c r="R78" s="416"/>
      <c r="S78" s="413"/>
      <c r="T78" s="414"/>
      <c r="U78" s="414"/>
      <c r="V78" s="414"/>
      <c r="W78" s="885"/>
      <c r="X78" s="885"/>
      <c r="Y78" s="885"/>
      <c r="Z78" s="885"/>
      <c r="AA78" s="422"/>
      <c r="AB78" s="885"/>
      <c r="AC78" s="885"/>
      <c r="AD78" s="885"/>
      <c r="AE78" s="885"/>
      <c r="AF78" s="417"/>
      <c r="AG78" s="417"/>
      <c r="AH78" s="417"/>
      <c r="AI78" s="441"/>
      <c r="AJ78" s="927"/>
      <c r="AK78" s="928"/>
      <c r="AL78" s="928"/>
      <c r="AM78" s="928"/>
      <c r="AN78" s="928"/>
      <c r="AO78" s="928"/>
      <c r="AP78" s="928"/>
      <c r="AQ78" s="928"/>
      <c r="AR78" s="928"/>
      <c r="AS78" s="928"/>
      <c r="AT78" s="928"/>
      <c r="AU78" s="928"/>
      <c r="AV78" s="928"/>
      <c r="AW78" s="928"/>
      <c r="AX78" s="928"/>
      <c r="AY78" s="928"/>
      <c r="AZ78" s="929"/>
      <c r="BA78" s="425"/>
      <c r="BB78" s="414"/>
      <c r="BC78" s="414"/>
      <c r="BD78" s="414"/>
      <c r="BE78" s="885"/>
      <c r="BF78" s="885"/>
      <c r="BG78" s="885"/>
      <c r="BH78" s="885"/>
      <c r="BI78" s="422"/>
      <c r="BJ78" s="885"/>
      <c r="BK78" s="885"/>
      <c r="BL78" s="885"/>
      <c r="BM78" s="885"/>
      <c r="BN78" s="417"/>
      <c r="BO78" s="417"/>
      <c r="BP78" s="417"/>
      <c r="BQ78" s="416"/>
      <c r="BR78" s="884"/>
      <c r="BS78" s="885"/>
      <c r="BT78" s="885"/>
      <c r="BU78" s="886"/>
      <c r="BV78" s="884"/>
      <c r="BW78" s="885"/>
      <c r="BX78" s="885"/>
      <c r="BY78" s="886"/>
      <c r="BZ78" s="884"/>
      <c r="CA78" s="885"/>
      <c r="CB78" s="885"/>
      <c r="CC78" s="886"/>
      <c r="CD78" s="884"/>
      <c r="CE78" s="885"/>
      <c r="CF78" s="885"/>
      <c r="CG78" s="886"/>
      <c r="CH78" s="937"/>
      <c r="CI78" s="938"/>
      <c r="CJ78" s="938"/>
      <c r="CK78" s="938"/>
      <c r="CL78" s="938"/>
      <c r="CM78" s="937"/>
      <c r="CN78" s="938"/>
      <c r="CO78" s="938"/>
      <c r="CP78" s="938"/>
      <c r="CQ78" s="942"/>
      <c r="CR78" s="947"/>
      <c r="CS78" s="948"/>
      <c r="CT78" s="948"/>
      <c r="CU78" s="948"/>
      <c r="CV78" s="949"/>
      <c r="CW78" s="884"/>
      <c r="CX78" s="885"/>
      <c r="CY78" s="885"/>
      <c r="CZ78" s="885"/>
      <c r="DA78" s="886"/>
      <c r="DB78" s="297"/>
      <c r="DC78" s="297"/>
      <c r="DD78" s="297"/>
      <c r="DE78" s="297"/>
      <c r="DF78" s="297"/>
      <c r="DG78" s="297"/>
      <c r="DH78" s="297"/>
      <c r="DI78" s="297"/>
      <c r="DJ78" s="297"/>
      <c r="DK78" s="297"/>
      <c r="DL78" s="297"/>
      <c r="DM78" s="297"/>
      <c r="DN78" s="297"/>
      <c r="DO78" s="297"/>
      <c r="DP78" s="297"/>
      <c r="DQ78" s="297"/>
      <c r="DR78" s="297"/>
      <c r="DS78" s="297"/>
      <c r="DT78" s="297"/>
      <c r="DU78" s="297"/>
      <c r="DV78" s="297"/>
    </row>
    <row r="79" spans="1:126" ht="7.5" customHeight="1" x14ac:dyDescent="0.2">
      <c r="A79" s="890" t="str">
        <f>IFERROR(VLOOKUP(A77,'抽選会用 '!$C$7:$D$28,2,FALSE),"")</f>
        <v>舞鶴クラブ</v>
      </c>
      <c r="B79" s="884"/>
      <c r="C79" s="885"/>
      <c r="D79" s="885"/>
      <c r="E79" s="885"/>
      <c r="F79" s="885"/>
      <c r="G79" s="885"/>
      <c r="H79" s="885"/>
      <c r="I79" s="885"/>
      <c r="J79" s="416"/>
      <c r="K79" s="885"/>
      <c r="L79" s="885"/>
      <c r="M79" s="885"/>
      <c r="N79" s="885"/>
      <c r="O79" s="885"/>
      <c r="P79" s="885"/>
      <c r="Q79" s="885"/>
      <c r="R79" s="886"/>
      <c r="S79" s="884"/>
      <c r="T79" s="885"/>
      <c r="U79" s="885"/>
      <c r="V79" s="885"/>
      <c r="W79" s="885"/>
      <c r="X79" s="885"/>
      <c r="Y79" s="885"/>
      <c r="Z79" s="885"/>
      <c r="AA79" s="416"/>
      <c r="AB79" s="885"/>
      <c r="AC79" s="885"/>
      <c r="AD79" s="885"/>
      <c r="AE79" s="885"/>
      <c r="AF79" s="885"/>
      <c r="AG79" s="885"/>
      <c r="AH79" s="885"/>
      <c r="AI79" s="886"/>
      <c r="AJ79" s="927"/>
      <c r="AK79" s="928"/>
      <c r="AL79" s="928"/>
      <c r="AM79" s="928"/>
      <c r="AN79" s="928"/>
      <c r="AO79" s="928"/>
      <c r="AP79" s="928"/>
      <c r="AQ79" s="928"/>
      <c r="AR79" s="928"/>
      <c r="AS79" s="928"/>
      <c r="AT79" s="928"/>
      <c r="AU79" s="928"/>
      <c r="AV79" s="928"/>
      <c r="AW79" s="928"/>
      <c r="AX79" s="928"/>
      <c r="AY79" s="928"/>
      <c r="AZ79" s="929"/>
      <c r="BA79" s="884"/>
      <c r="BB79" s="885"/>
      <c r="BC79" s="885"/>
      <c r="BD79" s="885"/>
      <c r="BE79" s="885"/>
      <c r="BF79" s="885"/>
      <c r="BG79" s="885"/>
      <c r="BH79" s="885"/>
      <c r="BI79" s="416"/>
      <c r="BJ79" s="885"/>
      <c r="BK79" s="885"/>
      <c r="BL79" s="885"/>
      <c r="BM79" s="885"/>
      <c r="BN79" s="885"/>
      <c r="BO79" s="885"/>
      <c r="BP79" s="885"/>
      <c r="BQ79" s="886"/>
      <c r="BR79" s="884"/>
      <c r="BS79" s="885"/>
      <c r="BT79" s="885"/>
      <c r="BU79" s="886"/>
      <c r="BV79" s="884"/>
      <c r="BW79" s="885"/>
      <c r="BX79" s="885"/>
      <c r="BY79" s="886"/>
      <c r="BZ79" s="884"/>
      <c r="CA79" s="885"/>
      <c r="CB79" s="885"/>
      <c r="CC79" s="886"/>
      <c r="CD79" s="884"/>
      <c r="CE79" s="885"/>
      <c r="CF79" s="885"/>
      <c r="CG79" s="886"/>
      <c r="CH79" s="937"/>
      <c r="CI79" s="938"/>
      <c r="CJ79" s="938"/>
      <c r="CK79" s="938"/>
      <c r="CL79" s="938"/>
      <c r="CM79" s="937"/>
      <c r="CN79" s="938"/>
      <c r="CO79" s="938"/>
      <c r="CP79" s="938"/>
      <c r="CQ79" s="942"/>
      <c r="CR79" s="947"/>
      <c r="CS79" s="948"/>
      <c r="CT79" s="948"/>
      <c r="CU79" s="948"/>
      <c r="CV79" s="949"/>
      <c r="CW79" s="884"/>
      <c r="CX79" s="885"/>
      <c r="CY79" s="885"/>
      <c r="CZ79" s="885"/>
      <c r="DA79" s="886"/>
      <c r="DB79" s="297"/>
      <c r="DC79" s="297"/>
      <c r="DD79" s="297"/>
      <c r="DE79" s="297"/>
      <c r="DF79" s="297"/>
      <c r="DG79" s="297"/>
      <c r="DH79" s="297"/>
      <c r="DI79" s="297"/>
      <c r="DJ79" s="297"/>
      <c r="DK79" s="297"/>
      <c r="DL79" s="297"/>
      <c r="DM79" s="297"/>
      <c r="DN79" s="297"/>
      <c r="DO79" s="297"/>
      <c r="DP79" s="297"/>
      <c r="DQ79" s="297"/>
      <c r="DR79" s="297"/>
      <c r="DS79" s="297"/>
      <c r="DT79" s="297"/>
      <c r="DU79" s="297"/>
      <c r="DV79" s="297"/>
    </row>
    <row r="80" spans="1:126" ht="7.5" customHeight="1" x14ac:dyDescent="0.2">
      <c r="A80" s="890" t="str">
        <f>IFERROR(VLOOKUP(A79,'抽選会用 '!$C$7:$D$28,3,FALSE),"")</f>
        <v/>
      </c>
      <c r="B80" s="884"/>
      <c r="C80" s="885"/>
      <c r="D80" s="885"/>
      <c r="E80" s="885"/>
      <c r="F80" s="885"/>
      <c r="G80" s="885"/>
      <c r="H80" s="885"/>
      <c r="I80" s="885"/>
      <c r="J80" s="416"/>
      <c r="K80" s="885"/>
      <c r="L80" s="885"/>
      <c r="M80" s="885"/>
      <c r="N80" s="885"/>
      <c r="O80" s="885"/>
      <c r="P80" s="885"/>
      <c r="Q80" s="885"/>
      <c r="R80" s="886"/>
      <c r="S80" s="884"/>
      <c r="T80" s="885"/>
      <c r="U80" s="885"/>
      <c r="V80" s="885"/>
      <c r="W80" s="885"/>
      <c r="X80" s="885"/>
      <c r="Y80" s="885"/>
      <c r="Z80" s="885"/>
      <c r="AA80" s="416"/>
      <c r="AB80" s="885"/>
      <c r="AC80" s="885"/>
      <c r="AD80" s="885"/>
      <c r="AE80" s="885"/>
      <c r="AF80" s="885"/>
      <c r="AG80" s="885"/>
      <c r="AH80" s="885"/>
      <c r="AI80" s="886"/>
      <c r="AJ80" s="927"/>
      <c r="AK80" s="928"/>
      <c r="AL80" s="928"/>
      <c r="AM80" s="928"/>
      <c r="AN80" s="928"/>
      <c r="AO80" s="928"/>
      <c r="AP80" s="928"/>
      <c r="AQ80" s="928"/>
      <c r="AR80" s="928"/>
      <c r="AS80" s="928"/>
      <c r="AT80" s="928"/>
      <c r="AU80" s="928"/>
      <c r="AV80" s="928"/>
      <c r="AW80" s="928"/>
      <c r="AX80" s="928"/>
      <c r="AY80" s="928"/>
      <c r="AZ80" s="929"/>
      <c r="BA80" s="884"/>
      <c r="BB80" s="885"/>
      <c r="BC80" s="885"/>
      <c r="BD80" s="885"/>
      <c r="BE80" s="885"/>
      <c r="BF80" s="885"/>
      <c r="BG80" s="885"/>
      <c r="BH80" s="885"/>
      <c r="BI80" s="416"/>
      <c r="BJ80" s="885"/>
      <c r="BK80" s="885"/>
      <c r="BL80" s="885"/>
      <c r="BM80" s="885"/>
      <c r="BN80" s="885"/>
      <c r="BO80" s="885"/>
      <c r="BP80" s="885"/>
      <c r="BQ80" s="886"/>
      <c r="BR80" s="884"/>
      <c r="BS80" s="885"/>
      <c r="BT80" s="885"/>
      <c r="BU80" s="886"/>
      <c r="BV80" s="884"/>
      <c r="BW80" s="885"/>
      <c r="BX80" s="885"/>
      <c r="BY80" s="886"/>
      <c r="BZ80" s="884"/>
      <c r="CA80" s="885"/>
      <c r="CB80" s="885"/>
      <c r="CC80" s="886"/>
      <c r="CD80" s="884"/>
      <c r="CE80" s="885"/>
      <c r="CF80" s="885"/>
      <c r="CG80" s="886"/>
      <c r="CH80" s="937"/>
      <c r="CI80" s="938"/>
      <c r="CJ80" s="938"/>
      <c r="CK80" s="938"/>
      <c r="CL80" s="938"/>
      <c r="CM80" s="937"/>
      <c r="CN80" s="938"/>
      <c r="CO80" s="938"/>
      <c r="CP80" s="938"/>
      <c r="CQ80" s="942"/>
      <c r="CR80" s="947"/>
      <c r="CS80" s="948"/>
      <c r="CT80" s="948"/>
      <c r="CU80" s="948"/>
      <c r="CV80" s="949"/>
      <c r="CW80" s="884"/>
      <c r="CX80" s="885"/>
      <c r="CY80" s="885"/>
      <c r="CZ80" s="885"/>
      <c r="DA80" s="886"/>
      <c r="DB80" s="297"/>
      <c r="DC80" s="297"/>
      <c r="DD80" s="297"/>
      <c r="DE80" s="297"/>
      <c r="DF80" s="297"/>
      <c r="DG80" s="297"/>
      <c r="DH80" s="297"/>
      <c r="DI80" s="297"/>
      <c r="DJ80" s="297"/>
      <c r="DK80" s="297"/>
      <c r="DL80" s="297"/>
      <c r="DM80" s="297"/>
      <c r="DN80" s="297"/>
      <c r="DO80" s="297"/>
      <c r="DP80" s="297"/>
      <c r="DQ80" s="297"/>
      <c r="DR80" s="297"/>
      <c r="DS80" s="297"/>
      <c r="DT80" s="297"/>
      <c r="DU80" s="297"/>
      <c r="DV80" s="297"/>
    </row>
    <row r="81" spans="1:126" ht="7.5" customHeight="1" x14ac:dyDescent="0.2">
      <c r="A81" s="304"/>
      <c r="B81" s="425"/>
      <c r="C81" s="414"/>
      <c r="D81" s="414"/>
      <c r="E81" s="414"/>
      <c r="F81" s="885"/>
      <c r="G81" s="885"/>
      <c r="H81" s="885"/>
      <c r="I81" s="885"/>
      <c r="J81" s="416"/>
      <c r="K81" s="885"/>
      <c r="L81" s="885"/>
      <c r="M81" s="885"/>
      <c r="N81" s="885"/>
      <c r="O81" s="417"/>
      <c r="P81" s="417"/>
      <c r="Q81" s="417"/>
      <c r="R81" s="416"/>
      <c r="S81" s="413"/>
      <c r="T81" s="414"/>
      <c r="U81" s="414"/>
      <c r="V81" s="414"/>
      <c r="W81" s="885"/>
      <c r="X81" s="885"/>
      <c r="Y81" s="885"/>
      <c r="Z81" s="885"/>
      <c r="AA81" s="416"/>
      <c r="AB81" s="885"/>
      <c r="AC81" s="885"/>
      <c r="AD81" s="885"/>
      <c r="AE81" s="885"/>
      <c r="AF81" s="417"/>
      <c r="AG81" s="417"/>
      <c r="AH81" s="417"/>
      <c r="AI81" s="441"/>
      <c r="AJ81" s="927"/>
      <c r="AK81" s="928"/>
      <c r="AL81" s="928"/>
      <c r="AM81" s="928"/>
      <c r="AN81" s="928"/>
      <c r="AO81" s="928"/>
      <c r="AP81" s="928"/>
      <c r="AQ81" s="928"/>
      <c r="AR81" s="928"/>
      <c r="AS81" s="928"/>
      <c r="AT81" s="928"/>
      <c r="AU81" s="928"/>
      <c r="AV81" s="928"/>
      <c r="AW81" s="928"/>
      <c r="AX81" s="928"/>
      <c r="AY81" s="928"/>
      <c r="AZ81" s="929"/>
      <c r="BA81" s="425"/>
      <c r="BB81" s="414"/>
      <c r="BC81" s="414"/>
      <c r="BD81" s="414"/>
      <c r="BE81" s="885"/>
      <c r="BF81" s="885"/>
      <c r="BG81" s="885"/>
      <c r="BH81" s="885"/>
      <c r="BI81" s="416"/>
      <c r="BJ81" s="885"/>
      <c r="BK81" s="885"/>
      <c r="BL81" s="885"/>
      <c r="BM81" s="885"/>
      <c r="BN81" s="417"/>
      <c r="BO81" s="417"/>
      <c r="BP81" s="417"/>
      <c r="BQ81" s="416"/>
      <c r="BR81" s="884"/>
      <c r="BS81" s="885"/>
      <c r="BT81" s="885"/>
      <c r="BU81" s="886"/>
      <c r="BV81" s="884"/>
      <c r="BW81" s="885"/>
      <c r="BX81" s="885"/>
      <c r="BY81" s="886"/>
      <c r="BZ81" s="884"/>
      <c r="CA81" s="885"/>
      <c r="CB81" s="885"/>
      <c r="CC81" s="886"/>
      <c r="CD81" s="884"/>
      <c r="CE81" s="885"/>
      <c r="CF81" s="885"/>
      <c r="CG81" s="886"/>
      <c r="CH81" s="937"/>
      <c r="CI81" s="938"/>
      <c r="CJ81" s="938"/>
      <c r="CK81" s="938"/>
      <c r="CL81" s="938"/>
      <c r="CM81" s="937"/>
      <c r="CN81" s="938"/>
      <c r="CO81" s="938"/>
      <c r="CP81" s="938"/>
      <c r="CQ81" s="942"/>
      <c r="CR81" s="947"/>
      <c r="CS81" s="948"/>
      <c r="CT81" s="948"/>
      <c r="CU81" s="948"/>
      <c r="CV81" s="949"/>
      <c r="CW81" s="884"/>
      <c r="CX81" s="885"/>
      <c r="CY81" s="885"/>
      <c r="CZ81" s="885"/>
      <c r="DA81" s="886"/>
      <c r="DB81" s="297"/>
      <c r="DC81" s="297"/>
      <c r="DD81" s="297"/>
      <c r="DE81" s="297"/>
      <c r="DF81" s="297"/>
      <c r="DG81" s="297"/>
      <c r="DH81" s="297"/>
      <c r="DI81" s="297"/>
      <c r="DJ81" s="297"/>
      <c r="DK81" s="297"/>
      <c r="DL81" s="297"/>
      <c r="DM81" s="297"/>
      <c r="DN81" s="297"/>
      <c r="DO81" s="297"/>
      <c r="DP81" s="297"/>
      <c r="DQ81" s="297"/>
      <c r="DR81" s="297"/>
      <c r="DS81" s="297"/>
      <c r="DT81" s="297"/>
      <c r="DU81" s="297"/>
      <c r="DV81" s="297"/>
    </row>
    <row r="82" spans="1:126" ht="7.5" customHeight="1" x14ac:dyDescent="0.2">
      <c r="A82" s="306"/>
      <c r="B82" s="437"/>
      <c r="C82" s="431"/>
      <c r="D82" s="431"/>
      <c r="E82" s="431"/>
      <c r="F82" s="888"/>
      <c r="G82" s="888"/>
      <c r="H82" s="888"/>
      <c r="I82" s="888"/>
      <c r="J82" s="433"/>
      <c r="K82" s="888"/>
      <c r="L82" s="888"/>
      <c r="M82" s="888"/>
      <c r="N82" s="888"/>
      <c r="O82" s="434"/>
      <c r="P82" s="434"/>
      <c r="Q82" s="434"/>
      <c r="R82" s="435"/>
      <c r="S82" s="430"/>
      <c r="T82" s="431"/>
      <c r="U82" s="431"/>
      <c r="V82" s="431"/>
      <c r="W82" s="888"/>
      <c r="X82" s="888"/>
      <c r="Y82" s="888"/>
      <c r="Z82" s="888"/>
      <c r="AA82" s="433"/>
      <c r="AB82" s="888"/>
      <c r="AC82" s="888"/>
      <c r="AD82" s="888"/>
      <c r="AE82" s="888"/>
      <c r="AF82" s="434"/>
      <c r="AG82" s="434"/>
      <c r="AH82" s="434"/>
      <c r="AI82" s="442"/>
      <c r="AJ82" s="930"/>
      <c r="AK82" s="931"/>
      <c r="AL82" s="931"/>
      <c r="AM82" s="931"/>
      <c r="AN82" s="931"/>
      <c r="AO82" s="931"/>
      <c r="AP82" s="931"/>
      <c r="AQ82" s="931"/>
      <c r="AR82" s="931"/>
      <c r="AS82" s="931"/>
      <c r="AT82" s="931"/>
      <c r="AU82" s="931"/>
      <c r="AV82" s="931"/>
      <c r="AW82" s="931"/>
      <c r="AX82" s="931"/>
      <c r="AY82" s="931"/>
      <c r="AZ82" s="932"/>
      <c r="BA82" s="437"/>
      <c r="BB82" s="431"/>
      <c r="BC82" s="431"/>
      <c r="BD82" s="431"/>
      <c r="BE82" s="888"/>
      <c r="BF82" s="888"/>
      <c r="BG82" s="888"/>
      <c r="BH82" s="888"/>
      <c r="BI82" s="433"/>
      <c r="BJ82" s="888"/>
      <c r="BK82" s="888"/>
      <c r="BL82" s="888"/>
      <c r="BM82" s="888"/>
      <c r="BN82" s="434"/>
      <c r="BO82" s="434"/>
      <c r="BP82" s="434"/>
      <c r="BQ82" s="435"/>
      <c r="BR82" s="887"/>
      <c r="BS82" s="888"/>
      <c r="BT82" s="888"/>
      <c r="BU82" s="889"/>
      <c r="BV82" s="887"/>
      <c r="BW82" s="888"/>
      <c r="BX82" s="888"/>
      <c r="BY82" s="889"/>
      <c r="BZ82" s="887"/>
      <c r="CA82" s="888"/>
      <c r="CB82" s="888"/>
      <c r="CC82" s="889"/>
      <c r="CD82" s="887"/>
      <c r="CE82" s="888"/>
      <c r="CF82" s="888"/>
      <c r="CG82" s="889"/>
      <c r="CH82" s="939"/>
      <c r="CI82" s="940"/>
      <c r="CJ82" s="940"/>
      <c r="CK82" s="940"/>
      <c r="CL82" s="940"/>
      <c r="CM82" s="939"/>
      <c r="CN82" s="940"/>
      <c r="CO82" s="940"/>
      <c r="CP82" s="940"/>
      <c r="CQ82" s="943"/>
      <c r="CR82" s="950"/>
      <c r="CS82" s="951"/>
      <c r="CT82" s="951"/>
      <c r="CU82" s="951"/>
      <c r="CV82" s="952"/>
      <c r="CW82" s="887"/>
      <c r="CX82" s="888"/>
      <c r="CY82" s="888"/>
      <c r="CZ82" s="888"/>
      <c r="DA82" s="889"/>
      <c r="DB82" s="297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7"/>
      <c r="DQ82" s="297"/>
      <c r="DR82" s="297"/>
      <c r="DS82" s="297"/>
      <c r="DT82" s="297"/>
      <c r="DU82" s="297"/>
      <c r="DV82" s="297"/>
    </row>
    <row r="83" spans="1:126" ht="7.5" customHeight="1" x14ac:dyDescent="0.2">
      <c r="A83" s="894">
        <v>10</v>
      </c>
      <c r="B83" s="419"/>
      <c r="C83" s="420"/>
      <c r="D83" s="420"/>
      <c r="E83" s="420"/>
      <c r="F83" s="882"/>
      <c r="G83" s="882"/>
      <c r="H83" s="882"/>
      <c r="I83" s="882"/>
      <c r="J83" s="422"/>
      <c r="K83" s="882"/>
      <c r="L83" s="882"/>
      <c r="M83" s="882"/>
      <c r="N83" s="882"/>
      <c r="O83" s="423"/>
      <c r="P83" s="423"/>
      <c r="Q83" s="423"/>
      <c r="R83" s="422"/>
      <c r="S83" s="439"/>
      <c r="T83" s="420"/>
      <c r="U83" s="420"/>
      <c r="V83" s="420"/>
      <c r="W83" s="882"/>
      <c r="X83" s="882"/>
      <c r="Y83" s="882"/>
      <c r="Z83" s="882"/>
      <c r="AA83" s="422"/>
      <c r="AB83" s="882"/>
      <c r="AC83" s="882"/>
      <c r="AD83" s="882"/>
      <c r="AE83" s="882"/>
      <c r="AF83" s="423"/>
      <c r="AG83" s="423"/>
      <c r="AH83" s="423"/>
      <c r="AI83" s="422"/>
      <c r="AJ83" s="419"/>
      <c r="AK83" s="420"/>
      <c r="AL83" s="420"/>
      <c r="AM83" s="420"/>
      <c r="AN83" s="882"/>
      <c r="AO83" s="882"/>
      <c r="AP83" s="882"/>
      <c r="AQ83" s="882"/>
      <c r="AR83" s="422"/>
      <c r="AS83" s="882"/>
      <c r="AT83" s="882"/>
      <c r="AU83" s="882"/>
      <c r="AV83" s="882"/>
      <c r="AW83" s="423"/>
      <c r="AX83" s="423"/>
      <c r="AY83" s="423"/>
      <c r="AZ83" s="440"/>
      <c r="BA83" s="924"/>
      <c r="BB83" s="925"/>
      <c r="BC83" s="925"/>
      <c r="BD83" s="925"/>
      <c r="BE83" s="925"/>
      <c r="BF83" s="925"/>
      <c r="BG83" s="925"/>
      <c r="BH83" s="925"/>
      <c r="BI83" s="925"/>
      <c r="BJ83" s="925"/>
      <c r="BK83" s="925"/>
      <c r="BL83" s="925"/>
      <c r="BM83" s="925"/>
      <c r="BN83" s="925"/>
      <c r="BO83" s="925"/>
      <c r="BP83" s="925"/>
      <c r="BQ83" s="926"/>
      <c r="BR83" s="881"/>
      <c r="BS83" s="882"/>
      <c r="BT83" s="882"/>
      <c r="BU83" s="883"/>
      <c r="BV83" s="881"/>
      <c r="BW83" s="882"/>
      <c r="BX83" s="882"/>
      <c r="BY83" s="883"/>
      <c r="BZ83" s="881"/>
      <c r="CA83" s="882"/>
      <c r="CB83" s="882"/>
      <c r="CC83" s="883"/>
      <c r="CD83" s="881"/>
      <c r="CE83" s="882"/>
      <c r="CF83" s="882"/>
      <c r="CG83" s="883"/>
      <c r="CH83" s="935"/>
      <c r="CI83" s="936"/>
      <c r="CJ83" s="936"/>
      <c r="CK83" s="936"/>
      <c r="CL83" s="936"/>
      <c r="CM83" s="935"/>
      <c r="CN83" s="936"/>
      <c r="CO83" s="936"/>
      <c r="CP83" s="936"/>
      <c r="CQ83" s="941"/>
      <c r="CR83" s="944"/>
      <c r="CS83" s="945"/>
      <c r="CT83" s="945"/>
      <c r="CU83" s="945"/>
      <c r="CV83" s="946"/>
      <c r="CW83" s="881"/>
      <c r="CX83" s="882"/>
      <c r="CY83" s="882"/>
      <c r="CZ83" s="882"/>
      <c r="DA83" s="883"/>
      <c r="DB83" s="297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7"/>
      <c r="DQ83" s="297"/>
      <c r="DR83" s="297"/>
      <c r="DS83" s="297"/>
      <c r="DT83" s="297"/>
      <c r="DU83" s="297"/>
      <c r="DV83" s="297"/>
    </row>
    <row r="84" spans="1:126" ht="7.5" customHeight="1" x14ac:dyDescent="0.2">
      <c r="A84" s="895"/>
      <c r="B84" s="425"/>
      <c r="C84" s="414"/>
      <c r="D84" s="414"/>
      <c r="E84" s="414"/>
      <c r="F84" s="885"/>
      <c r="G84" s="885"/>
      <c r="H84" s="885"/>
      <c r="I84" s="885"/>
      <c r="J84" s="422"/>
      <c r="K84" s="885"/>
      <c r="L84" s="885"/>
      <c r="M84" s="885"/>
      <c r="N84" s="885"/>
      <c r="O84" s="417"/>
      <c r="P84" s="417"/>
      <c r="Q84" s="417"/>
      <c r="R84" s="416"/>
      <c r="S84" s="413"/>
      <c r="T84" s="414"/>
      <c r="U84" s="414"/>
      <c r="V84" s="414"/>
      <c r="W84" s="885"/>
      <c r="X84" s="885"/>
      <c r="Y84" s="885"/>
      <c r="Z84" s="885"/>
      <c r="AA84" s="422"/>
      <c r="AB84" s="885"/>
      <c r="AC84" s="885"/>
      <c r="AD84" s="885"/>
      <c r="AE84" s="885"/>
      <c r="AF84" s="417"/>
      <c r="AG84" s="417"/>
      <c r="AH84" s="417"/>
      <c r="AI84" s="416"/>
      <c r="AJ84" s="425"/>
      <c r="AK84" s="414"/>
      <c r="AL84" s="414"/>
      <c r="AM84" s="414"/>
      <c r="AN84" s="885"/>
      <c r="AO84" s="885"/>
      <c r="AP84" s="885"/>
      <c r="AQ84" s="885"/>
      <c r="AR84" s="422"/>
      <c r="AS84" s="885"/>
      <c r="AT84" s="885"/>
      <c r="AU84" s="885"/>
      <c r="AV84" s="885"/>
      <c r="AW84" s="417"/>
      <c r="AX84" s="417"/>
      <c r="AY84" s="417"/>
      <c r="AZ84" s="441"/>
      <c r="BA84" s="927"/>
      <c r="BB84" s="928"/>
      <c r="BC84" s="928"/>
      <c r="BD84" s="928"/>
      <c r="BE84" s="928"/>
      <c r="BF84" s="928"/>
      <c r="BG84" s="928"/>
      <c r="BH84" s="928"/>
      <c r="BI84" s="928"/>
      <c r="BJ84" s="928"/>
      <c r="BK84" s="928"/>
      <c r="BL84" s="928"/>
      <c r="BM84" s="928"/>
      <c r="BN84" s="928"/>
      <c r="BO84" s="928"/>
      <c r="BP84" s="928"/>
      <c r="BQ84" s="929"/>
      <c r="BR84" s="884"/>
      <c r="BS84" s="885"/>
      <c r="BT84" s="885"/>
      <c r="BU84" s="886"/>
      <c r="BV84" s="884"/>
      <c r="BW84" s="885"/>
      <c r="BX84" s="885"/>
      <c r="BY84" s="886"/>
      <c r="BZ84" s="884"/>
      <c r="CA84" s="885"/>
      <c r="CB84" s="885"/>
      <c r="CC84" s="886"/>
      <c r="CD84" s="884"/>
      <c r="CE84" s="885"/>
      <c r="CF84" s="885"/>
      <c r="CG84" s="886"/>
      <c r="CH84" s="937"/>
      <c r="CI84" s="938"/>
      <c r="CJ84" s="938"/>
      <c r="CK84" s="938"/>
      <c r="CL84" s="938"/>
      <c r="CM84" s="937"/>
      <c r="CN84" s="938"/>
      <c r="CO84" s="938"/>
      <c r="CP84" s="938"/>
      <c r="CQ84" s="942"/>
      <c r="CR84" s="947"/>
      <c r="CS84" s="948"/>
      <c r="CT84" s="948"/>
      <c r="CU84" s="948"/>
      <c r="CV84" s="949"/>
      <c r="CW84" s="884"/>
      <c r="CX84" s="885"/>
      <c r="CY84" s="885"/>
      <c r="CZ84" s="885"/>
      <c r="DA84" s="886"/>
      <c r="DB84" s="297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7"/>
      <c r="DQ84" s="297"/>
      <c r="DR84" s="297"/>
      <c r="DS84" s="297"/>
      <c r="DT84" s="297"/>
      <c r="DU84" s="297"/>
      <c r="DV84" s="297"/>
    </row>
    <row r="85" spans="1:126" ht="7.5" customHeight="1" x14ac:dyDescent="0.2">
      <c r="A85" s="890" t="str">
        <f>IFERROR(VLOOKUP(A83,'抽選会用 '!$C$7:$D$28,2,FALSE),"")</f>
        <v>やましろジャンプgiris</v>
      </c>
      <c r="B85" s="884"/>
      <c r="C85" s="885"/>
      <c r="D85" s="885"/>
      <c r="E85" s="885"/>
      <c r="F85" s="885"/>
      <c r="G85" s="885"/>
      <c r="H85" s="885"/>
      <c r="I85" s="885"/>
      <c r="J85" s="416"/>
      <c r="K85" s="885"/>
      <c r="L85" s="885"/>
      <c r="M85" s="885"/>
      <c r="N85" s="885"/>
      <c r="O85" s="885"/>
      <c r="P85" s="885"/>
      <c r="Q85" s="885"/>
      <c r="R85" s="886"/>
      <c r="S85" s="884"/>
      <c r="T85" s="885"/>
      <c r="U85" s="885"/>
      <c r="V85" s="885"/>
      <c r="W85" s="885"/>
      <c r="X85" s="885"/>
      <c r="Y85" s="885"/>
      <c r="Z85" s="885"/>
      <c r="AA85" s="416"/>
      <c r="AB85" s="885"/>
      <c r="AC85" s="885"/>
      <c r="AD85" s="885"/>
      <c r="AE85" s="885"/>
      <c r="AF85" s="885"/>
      <c r="AG85" s="885"/>
      <c r="AH85" s="885"/>
      <c r="AI85" s="886"/>
      <c r="AJ85" s="884"/>
      <c r="AK85" s="885"/>
      <c r="AL85" s="885"/>
      <c r="AM85" s="885"/>
      <c r="AN85" s="885"/>
      <c r="AO85" s="885"/>
      <c r="AP85" s="885"/>
      <c r="AQ85" s="885"/>
      <c r="AR85" s="416"/>
      <c r="AS85" s="885"/>
      <c r="AT85" s="885"/>
      <c r="AU85" s="885"/>
      <c r="AV85" s="885"/>
      <c r="AW85" s="885"/>
      <c r="AX85" s="885"/>
      <c r="AY85" s="885"/>
      <c r="AZ85" s="886"/>
      <c r="BA85" s="927"/>
      <c r="BB85" s="928"/>
      <c r="BC85" s="928"/>
      <c r="BD85" s="928"/>
      <c r="BE85" s="928"/>
      <c r="BF85" s="928"/>
      <c r="BG85" s="928"/>
      <c r="BH85" s="928"/>
      <c r="BI85" s="928"/>
      <c r="BJ85" s="928"/>
      <c r="BK85" s="928"/>
      <c r="BL85" s="928"/>
      <c r="BM85" s="928"/>
      <c r="BN85" s="928"/>
      <c r="BO85" s="928"/>
      <c r="BP85" s="928"/>
      <c r="BQ85" s="929"/>
      <c r="BR85" s="884"/>
      <c r="BS85" s="885"/>
      <c r="BT85" s="885"/>
      <c r="BU85" s="886"/>
      <c r="BV85" s="884"/>
      <c r="BW85" s="885"/>
      <c r="BX85" s="885"/>
      <c r="BY85" s="886"/>
      <c r="BZ85" s="884"/>
      <c r="CA85" s="885"/>
      <c r="CB85" s="885"/>
      <c r="CC85" s="886"/>
      <c r="CD85" s="884"/>
      <c r="CE85" s="885"/>
      <c r="CF85" s="885"/>
      <c r="CG85" s="886"/>
      <c r="CH85" s="937"/>
      <c r="CI85" s="938"/>
      <c r="CJ85" s="938"/>
      <c r="CK85" s="938"/>
      <c r="CL85" s="938"/>
      <c r="CM85" s="937"/>
      <c r="CN85" s="938"/>
      <c r="CO85" s="938"/>
      <c r="CP85" s="938"/>
      <c r="CQ85" s="942"/>
      <c r="CR85" s="947"/>
      <c r="CS85" s="948"/>
      <c r="CT85" s="948"/>
      <c r="CU85" s="948"/>
      <c r="CV85" s="949"/>
      <c r="CW85" s="884"/>
      <c r="CX85" s="885"/>
      <c r="CY85" s="885"/>
      <c r="CZ85" s="885"/>
      <c r="DA85" s="886"/>
      <c r="DB85" s="297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7"/>
      <c r="DQ85" s="297"/>
      <c r="DR85" s="297"/>
      <c r="DS85" s="297"/>
      <c r="DT85" s="297"/>
      <c r="DU85" s="297"/>
      <c r="DV85" s="297"/>
    </row>
    <row r="86" spans="1:126" ht="7.5" customHeight="1" x14ac:dyDescent="0.2">
      <c r="A86" s="890" t="str">
        <f>IFERROR(VLOOKUP(A85,'抽選会用 '!$C$7:$D$28,3,FALSE),"")</f>
        <v/>
      </c>
      <c r="B86" s="884"/>
      <c r="C86" s="885"/>
      <c r="D86" s="885"/>
      <c r="E86" s="885"/>
      <c r="F86" s="885"/>
      <c r="G86" s="885"/>
      <c r="H86" s="885"/>
      <c r="I86" s="885"/>
      <c r="J86" s="416"/>
      <c r="K86" s="885"/>
      <c r="L86" s="885"/>
      <c r="M86" s="885"/>
      <c r="N86" s="885"/>
      <c r="O86" s="885"/>
      <c r="P86" s="885"/>
      <c r="Q86" s="885"/>
      <c r="R86" s="886"/>
      <c r="S86" s="884"/>
      <c r="T86" s="885"/>
      <c r="U86" s="885"/>
      <c r="V86" s="885"/>
      <c r="W86" s="885"/>
      <c r="X86" s="885"/>
      <c r="Y86" s="885"/>
      <c r="Z86" s="885"/>
      <c r="AA86" s="416"/>
      <c r="AB86" s="885"/>
      <c r="AC86" s="885"/>
      <c r="AD86" s="885"/>
      <c r="AE86" s="885"/>
      <c r="AF86" s="885"/>
      <c r="AG86" s="885"/>
      <c r="AH86" s="885"/>
      <c r="AI86" s="886"/>
      <c r="AJ86" s="884"/>
      <c r="AK86" s="885"/>
      <c r="AL86" s="885"/>
      <c r="AM86" s="885"/>
      <c r="AN86" s="885"/>
      <c r="AO86" s="885"/>
      <c r="AP86" s="885"/>
      <c r="AQ86" s="885"/>
      <c r="AR86" s="416"/>
      <c r="AS86" s="885"/>
      <c r="AT86" s="885"/>
      <c r="AU86" s="885"/>
      <c r="AV86" s="885"/>
      <c r="AW86" s="885"/>
      <c r="AX86" s="885"/>
      <c r="AY86" s="885"/>
      <c r="AZ86" s="886"/>
      <c r="BA86" s="927"/>
      <c r="BB86" s="928"/>
      <c r="BC86" s="928"/>
      <c r="BD86" s="928"/>
      <c r="BE86" s="928"/>
      <c r="BF86" s="928"/>
      <c r="BG86" s="928"/>
      <c r="BH86" s="928"/>
      <c r="BI86" s="928"/>
      <c r="BJ86" s="928"/>
      <c r="BK86" s="928"/>
      <c r="BL86" s="928"/>
      <c r="BM86" s="928"/>
      <c r="BN86" s="928"/>
      <c r="BO86" s="928"/>
      <c r="BP86" s="928"/>
      <c r="BQ86" s="929"/>
      <c r="BR86" s="884"/>
      <c r="BS86" s="885"/>
      <c r="BT86" s="885"/>
      <c r="BU86" s="886"/>
      <c r="BV86" s="884"/>
      <c r="BW86" s="885"/>
      <c r="BX86" s="885"/>
      <c r="BY86" s="886"/>
      <c r="BZ86" s="884"/>
      <c r="CA86" s="885"/>
      <c r="CB86" s="885"/>
      <c r="CC86" s="886"/>
      <c r="CD86" s="884"/>
      <c r="CE86" s="885"/>
      <c r="CF86" s="885"/>
      <c r="CG86" s="886"/>
      <c r="CH86" s="937"/>
      <c r="CI86" s="938"/>
      <c r="CJ86" s="938"/>
      <c r="CK86" s="938"/>
      <c r="CL86" s="938"/>
      <c r="CM86" s="937"/>
      <c r="CN86" s="938"/>
      <c r="CO86" s="938"/>
      <c r="CP86" s="938"/>
      <c r="CQ86" s="942"/>
      <c r="CR86" s="947"/>
      <c r="CS86" s="948"/>
      <c r="CT86" s="948"/>
      <c r="CU86" s="948"/>
      <c r="CV86" s="949"/>
      <c r="CW86" s="884"/>
      <c r="CX86" s="885"/>
      <c r="CY86" s="885"/>
      <c r="CZ86" s="885"/>
      <c r="DA86" s="886"/>
      <c r="DB86" s="297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7"/>
      <c r="DQ86" s="297"/>
      <c r="DR86" s="297"/>
      <c r="DS86" s="297"/>
      <c r="DT86" s="297"/>
      <c r="DU86" s="297"/>
      <c r="DV86" s="297"/>
    </row>
    <row r="87" spans="1:126" ht="7.5" customHeight="1" x14ac:dyDescent="0.2">
      <c r="A87" s="304"/>
      <c r="B87" s="425"/>
      <c r="C87" s="414"/>
      <c r="D87" s="414"/>
      <c r="E87" s="414"/>
      <c r="F87" s="885"/>
      <c r="G87" s="885"/>
      <c r="H87" s="885"/>
      <c r="I87" s="885"/>
      <c r="J87" s="416"/>
      <c r="K87" s="885"/>
      <c r="L87" s="885"/>
      <c r="M87" s="885"/>
      <c r="N87" s="885"/>
      <c r="O87" s="417"/>
      <c r="P87" s="417"/>
      <c r="Q87" s="417"/>
      <c r="R87" s="416"/>
      <c r="S87" s="413"/>
      <c r="T87" s="414"/>
      <c r="U87" s="414"/>
      <c r="V87" s="414"/>
      <c r="W87" s="885"/>
      <c r="X87" s="885"/>
      <c r="Y87" s="885"/>
      <c r="Z87" s="885"/>
      <c r="AA87" s="416"/>
      <c r="AB87" s="885"/>
      <c r="AC87" s="885"/>
      <c r="AD87" s="885"/>
      <c r="AE87" s="885"/>
      <c r="AF87" s="417"/>
      <c r="AG87" s="417"/>
      <c r="AH87" s="417"/>
      <c r="AI87" s="416"/>
      <c r="AJ87" s="425"/>
      <c r="AK87" s="414"/>
      <c r="AL87" s="414"/>
      <c r="AM87" s="414"/>
      <c r="AN87" s="885"/>
      <c r="AO87" s="885"/>
      <c r="AP87" s="885"/>
      <c r="AQ87" s="885"/>
      <c r="AR87" s="416"/>
      <c r="AS87" s="885"/>
      <c r="AT87" s="885"/>
      <c r="AU87" s="885"/>
      <c r="AV87" s="885"/>
      <c r="AW87" s="417"/>
      <c r="AX87" s="417"/>
      <c r="AY87" s="417"/>
      <c r="AZ87" s="441"/>
      <c r="BA87" s="927"/>
      <c r="BB87" s="928"/>
      <c r="BC87" s="928"/>
      <c r="BD87" s="928"/>
      <c r="BE87" s="928"/>
      <c r="BF87" s="928"/>
      <c r="BG87" s="928"/>
      <c r="BH87" s="928"/>
      <c r="BI87" s="928"/>
      <c r="BJ87" s="928"/>
      <c r="BK87" s="928"/>
      <c r="BL87" s="928"/>
      <c r="BM87" s="928"/>
      <c r="BN87" s="928"/>
      <c r="BO87" s="928"/>
      <c r="BP87" s="928"/>
      <c r="BQ87" s="929"/>
      <c r="BR87" s="884"/>
      <c r="BS87" s="885"/>
      <c r="BT87" s="885"/>
      <c r="BU87" s="886"/>
      <c r="BV87" s="884"/>
      <c r="BW87" s="885"/>
      <c r="BX87" s="885"/>
      <c r="BY87" s="886"/>
      <c r="BZ87" s="884"/>
      <c r="CA87" s="885"/>
      <c r="CB87" s="885"/>
      <c r="CC87" s="886"/>
      <c r="CD87" s="884"/>
      <c r="CE87" s="885"/>
      <c r="CF87" s="885"/>
      <c r="CG87" s="886"/>
      <c r="CH87" s="937"/>
      <c r="CI87" s="938"/>
      <c r="CJ87" s="938"/>
      <c r="CK87" s="938"/>
      <c r="CL87" s="938"/>
      <c r="CM87" s="937"/>
      <c r="CN87" s="938"/>
      <c r="CO87" s="938"/>
      <c r="CP87" s="938"/>
      <c r="CQ87" s="942"/>
      <c r="CR87" s="947"/>
      <c r="CS87" s="948"/>
      <c r="CT87" s="948"/>
      <c r="CU87" s="948"/>
      <c r="CV87" s="949"/>
      <c r="CW87" s="884"/>
      <c r="CX87" s="885"/>
      <c r="CY87" s="885"/>
      <c r="CZ87" s="885"/>
      <c r="DA87" s="886"/>
      <c r="DB87" s="297"/>
      <c r="DC87" s="297"/>
      <c r="DD87" s="297"/>
      <c r="DE87" s="297"/>
      <c r="DF87" s="297"/>
      <c r="DG87" s="297"/>
      <c r="DH87" s="297"/>
      <c r="DI87" s="297"/>
      <c r="DJ87" s="297"/>
      <c r="DK87" s="297"/>
      <c r="DL87" s="297"/>
      <c r="DM87" s="297"/>
      <c r="DN87" s="297"/>
      <c r="DO87" s="297"/>
      <c r="DP87" s="297"/>
      <c r="DQ87" s="297"/>
      <c r="DR87" s="297"/>
      <c r="DS87" s="297"/>
      <c r="DT87" s="297"/>
      <c r="DU87" s="297"/>
      <c r="DV87" s="297"/>
    </row>
    <row r="88" spans="1:126" ht="7.5" customHeight="1" x14ac:dyDescent="0.2">
      <c r="A88" s="306"/>
      <c r="B88" s="437"/>
      <c r="C88" s="431"/>
      <c r="D88" s="431"/>
      <c r="E88" s="431"/>
      <c r="F88" s="888"/>
      <c r="G88" s="888"/>
      <c r="H88" s="888"/>
      <c r="I88" s="888"/>
      <c r="J88" s="433"/>
      <c r="K88" s="888"/>
      <c r="L88" s="888"/>
      <c r="M88" s="888"/>
      <c r="N88" s="888"/>
      <c r="O88" s="434"/>
      <c r="P88" s="434"/>
      <c r="Q88" s="434"/>
      <c r="R88" s="435"/>
      <c r="S88" s="430"/>
      <c r="T88" s="431"/>
      <c r="U88" s="431"/>
      <c r="V88" s="431"/>
      <c r="W88" s="888"/>
      <c r="X88" s="888"/>
      <c r="Y88" s="888"/>
      <c r="Z88" s="888"/>
      <c r="AA88" s="433"/>
      <c r="AB88" s="888"/>
      <c r="AC88" s="888"/>
      <c r="AD88" s="888"/>
      <c r="AE88" s="888"/>
      <c r="AF88" s="434"/>
      <c r="AG88" s="434"/>
      <c r="AH88" s="434"/>
      <c r="AI88" s="435"/>
      <c r="AJ88" s="437"/>
      <c r="AK88" s="431"/>
      <c r="AL88" s="431"/>
      <c r="AM88" s="431"/>
      <c r="AN88" s="888"/>
      <c r="AO88" s="888"/>
      <c r="AP88" s="888"/>
      <c r="AQ88" s="888"/>
      <c r="AR88" s="433"/>
      <c r="AS88" s="888"/>
      <c r="AT88" s="888"/>
      <c r="AU88" s="888"/>
      <c r="AV88" s="888"/>
      <c r="AW88" s="434"/>
      <c r="AX88" s="434"/>
      <c r="AY88" s="434"/>
      <c r="AZ88" s="442"/>
      <c r="BA88" s="930"/>
      <c r="BB88" s="931"/>
      <c r="BC88" s="931"/>
      <c r="BD88" s="931"/>
      <c r="BE88" s="931"/>
      <c r="BF88" s="931"/>
      <c r="BG88" s="931"/>
      <c r="BH88" s="931"/>
      <c r="BI88" s="931"/>
      <c r="BJ88" s="931"/>
      <c r="BK88" s="931"/>
      <c r="BL88" s="931"/>
      <c r="BM88" s="931"/>
      <c r="BN88" s="931"/>
      <c r="BO88" s="931"/>
      <c r="BP88" s="931"/>
      <c r="BQ88" s="932"/>
      <c r="BR88" s="887"/>
      <c r="BS88" s="888"/>
      <c r="BT88" s="888"/>
      <c r="BU88" s="889"/>
      <c r="BV88" s="887"/>
      <c r="BW88" s="888"/>
      <c r="BX88" s="888"/>
      <c r="BY88" s="889"/>
      <c r="BZ88" s="887"/>
      <c r="CA88" s="888"/>
      <c r="CB88" s="888"/>
      <c r="CC88" s="889"/>
      <c r="CD88" s="887"/>
      <c r="CE88" s="888"/>
      <c r="CF88" s="888"/>
      <c r="CG88" s="889"/>
      <c r="CH88" s="939"/>
      <c r="CI88" s="940"/>
      <c r="CJ88" s="940"/>
      <c r="CK88" s="940"/>
      <c r="CL88" s="940"/>
      <c r="CM88" s="939"/>
      <c r="CN88" s="940"/>
      <c r="CO88" s="940"/>
      <c r="CP88" s="940"/>
      <c r="CQ88" s="943"/>
      <c r="CR88" s="950"/>
      <c r="CS88" s="951"/>
      <c r="CT88" s="951"/>
      <c r="CU88" s="951"/>
      <c r="CV88" s="952"/>
      <c r="CW88" s="887"/>
      <c r="CX88" s="888"/>
      <c r="CY88" s="888"/>
      <c r="CZ88" s="888"/>
      <c r="DA88" s="889"/>
      <c r="DB88" s="297"/>
      <c r="DC88" s="297"/>
      <c r="DD88" s="297"/>
      <c r="DE88" s="297"/>
      <c r="DF88" s="297"/>
      <c r="DG88" s="297"/>
      <c r="DH88" s="297"/>
      <c r="DI88" s="297"/>
      <c r="DJ88" s="297"/>
      <c r="DK88" s="297"/>
      <c r="DL88" s="297"/>
      <c r="DM88" s="297"/>
      <c r="DN88" s="297"/>
      <c r="DO88" s="297"/>
      <c r="DP88" s="297"/>
      <c r="DQ88" s="297"/>
      <c r="DR88" s="297"/>
      <c r="DS88" s="297"/>
      <c r="DT88" s="297"/>
      <c r="DU88" s="297"/>
      <c r="DV88" s="297"/>
    </row>
    <row r="89" spans="1:126" ht="7.5" customHeight="1" x14ac:dyDescent="0.2">
      <c r="C89" s="305"/>
      <c r="D89" s="305"/>
      <c r="E89" s="305"/>
      <c r="F89" s="297"/>
      <c r="G89" s="312"/>
      <c r="H89" s="312"/>
      <c r="I89" s="312"/>
      <c r="J89" s="312"/>
      <c r="L89" s="312"/>
      <c r="M89" s="312"/>
      <c r="N89" s="312"/>
      <c r="O89" s="312"/>
      <c r="P89" s="297"/>
      <c r="Q89" s="297"/>
      <c r="R89" s="305"/>
      <c r="T89" s="290"/>
      <c r="U89" s="290"/>
      <c r="V89" s="305"/>
      <c r="W89" s="305"/>
      <c r="X89" s="305"/>
      <c r="Y89" s="297"/>
      <c r="Z89" s="312"/>
      <c r="AA89" s="312"/>
      <c r="AB89" s="312"/>
      <c r="AC89" s="312"/>
      <c r="AE89" s="312"/>
      <c r="AF89" s="312"/>
      <c r="AG89" s="312"/>
      <c r="AH89" s="312"/>
      <c r="AI89" s="297"/>
      <c r="AJ89" s="297"/>
      <c r="AK89" s="305"/>
      <c r="AL89" s="288"/>
      <c r="AM89" s="288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  <c r="CD89" s="297"/>
      <c r="CE89" s="297"/>
      <c r="CF89" s="297"/>
      <c r="CG89" s="297"/>
      <c r="CH89" s="297"/>
      <c r="CI89" s="297"/>
      <c r="CJ89" s="297"/>
      <c r="CK89" s="297"/>
      <c r="CL89" s="297"/>
      <c r="CM89" s="297"/>
      <c r="CN89" s="297"/>
      <c r="CO89" s="297"/>
      <c r="CP89" s="297"/>
      <c r="CQ89" s="297"/>
      <c r="CR89" s="297"/>
      <c r="CS89" s="297"/>
      <c r="CT89" s="297"/>
      <c r="CU89" s="297"/>
      <c r="CV89" s="297"/>
      <c r="CW89" s="297"/>
      <c r="CX89" s="297"/>
      <c r="CY89" s="297"/>
      <c r="CZ89" s="297"/>
      <c r="DA89" s="297"/>
      <c r="DB89" s="297"/>
      <c r="DC89" s="297"/>
      <c r="DD89" s="297"/>
      <c r="DE89" s="297"/>
      <c r="DF89" s="297"/>
      <c r="DG89" s="297"/>
      <c r="DH89" s="297"/>
      <c r="DI89" s="297"/>
      <c r="DJ89" s="297"/>
      <c r="DK89" s="297"/>
      <c r="DL89" s="297"/>
      <c r="DM89" s="297"/>
      <c r="DN89" s="297"/>
      <c r="DO89" s="297"/>
      <c r="DP89" s="297"/>
      <c r="DQ89" s="297"/>
      <c r="DR89" s="297"/>
      <c r="DS89" s="297"/>
      <c r="DT89" s="297"/>
      <c r="DU89" s="297"/>
      <c r="DV89" s="297"/>
    </row>
    <row r="90" spans="1:126" ht="8.1" customHeight="1" x14ac:dyDescent="0.2">
      <c r="E90" s="290"/>
      <c r="F90" s="290"/>
      <c r="G90" s="290"/>
      <c r="H90" s="290"/>
      <c r="I90" s="297"/>
      <c r="J90" s="297"/>
      <c r="K90" s="297"/>
      <c r="L90" s="288"/>
      <c r="M90" s="297"/>
      <c r="N90" s="297"/>
      <c r="O90" s="297"/>
      <c r="P90" s="291"/>
      <c r="Q90" s="291"/>
      <c r="R90" s="291"/>
      <c r="U90" s="290"/>
      <c r="V90" s="290"/>
      <c r="W90" s="290"/>
      <c r="X90" s="297"/>
      <c r="Y90" s="297"/>
      <c r="Z90" s="297"/>
      <c r="AA90" s="288"/>
      <c r="AB90" s="297"/>
      <c r="AC90" s="297"/>
      <c r="AD90" s="297"/>
      <c r="AE90" s="291"/>
      <c r="AF90" s="291"/>
      <c r="AG90" s="291"/>
      <c r="AJ90" s="290"/>
      <c r="AK90" s="290"/>
      <c r="AL90" s="290"/>
      <c r="AM90" s="297"/>
      <c r="AN90" s="297"/>
      <c r="AO90" s="297"/>
      <c r="AQ90" s="297"/>
      <c r="AR90" s="297"/>
      <c r="AS90" s="297"/>
      <c r="AT90" s="291"/>
      <c r="AU90" s="291"/>
      <c r="BK90" s="288"/>
      <c r="BL90" s="288"/>
    </row>
    <row r="91" spans="1:126" ht="15.9" customHeight="1" x14ac:dyDescent="0.2">
      <c r="A91" s="289" t="s">
        <v>65</v>
      </c>
      <c r="E91" s="290"/>
      <c r="F91" s="290"/>
      <c r="G91" s="290"/>
      <c r="H91" s="290"/>
      <c r="I91" s="297"/>
      <c r="J91" s="297"/>
      <c r="K91" s="297"/>
      <c r="L91" s="288"/>
      <c r="M91" s="297"/>
      <c r="N91" s="297"/>
      <c r="O91" s="297"/>
      <c r="P91" s="291"/>
      <c r="Q91" s="291"/>
      <c r="R91" s="291"/>
      <c r="U91" s="290"/>
      <c r="V91" s="290"/>
      <c r="W91" s="290"/>
      <c r="X91" s="297"/>
      <c r="Y91" s="297"/>
      <c r="Z91" s="297"/>
      <c r="AA91" s="288"/>
      <c r="AB91" s="297"/>
      <c r="AC91" s="297"/>
      <c r="AD91" s="297"/>
      <c r="AE91" s="291"/>
      <c r="AF91" s="291"/>
      <c r="AG91" s="291"/>
      <c r="AJ91" s="290"/>
      <c r="AK91" s="290"/>
      <c r="AL91" s="290"/>
      <c r="AM91" s="297"/>
      <c r="AN91" s="297"/>
      <c r="AO91" s="297"/>
      <c r="AQ91" s="297"/>
      <c r="AR91" s="297"/>
      <c r="AS91" s="297"/>
      <c r="AT91" s="291"/>
      <c r="AU91" s="291"/>
      <c r="BK91" s="288"/>
      <c r="BL91" s="288"/>
    </row>
    <row r="92" spans="1:126" ht="8.1" customHeight="1" x14ac:dyDescent="0.2">
      <c r="E92" s="290"/>
      <c r="F92" s="290"/>
      <c r="G92" s="290"/>
      <c r="H92" s="290"/>
      <c r="I92" s="297"/>
      <c r="J92" s="297"/>
      <c r="K92" s="297"/>
      <c r="L92" s="288"/>
      <c r="M92" s="297"/>
      <c r="N92" s="297"/>
      <c r="O92" s="297"/>
      <c r="P92" s="291"/>
      <c r="Q92" s="291"/>
      <c r="R92" s="291"/>
      <c r="U92" s="290"/>
      <c r="V92" s="290"/>
      <c r="W92" s="290"/>
      <c r="X92" s="297"/>
      <c r="Y92" s="297"/>
      <c r="Z92" s="297"/>
      <c r="AA92" s="288"/>
      <c r="AB92" s="297"/>
      <c r="AC92" s="297"/>
      <c r="AD92" s="297"/>
      <c r="AE92" s="291"/>
      <c r="AF92" s="291"/>
      <c r="AG92" s="291"/>
      <c r="AJ92" s="290"/>
      <c r="AK92" s="290"/>
      <c r="AL92" s="290"/>
      <c r="AM92" s="297"/>
      <c r="AN92" s="297"/>
      <c r="AO92" s="297"/>
      <c r="AQ92" s="297"/>
      <c r="AR92" s="297"/>
      <c r="AS92" s="297"/>
      <c r="AT92" s="291"/>
      <c r="AU92" s="291"/>
      <c r="BK92" s="288"/>
      <c r="BL92" s="288"/>
    </row>
    <row r="93" spans="1:126" ht="8.1" customHeight="1" x14ac:dyDescent="0.2">
      <c r="A93" s="874" t="s">
        <v>3</v>
      </c>
      <c r="B93" s="293"/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3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3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5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874" t="s">
        <v>49</v>
      </c>
      <c r="BS93" s="875"/>
      <c r="BT93" s="875"/>
      <c r="BU93" s="876"/>
      <c r="BV93" s="874" t="s">
        <v>1</v>
      </c>
      <c r="BW93" s="875"/>
      <c r="BX93" s="875"/>
      <c r="BY93" s="876"/>
      <c r="BZ93" s="874" t="s">
        <v>15</v>
      </c>
      <c r="CA93" s="875"/>
      <c r="CB93" s="875"/>
      <c r="CC93" s="875"/>
      <c r="CD93" s="875"/>
      <c r="CE93" s="875"/>
      <c r="CF93" s="875"/>
      <c r="CG93" s="876"/>
      <c r="CH93" s="874" t="s">
        <v>52</v>
      </c>
      <c r="CI93" s="875"/>
      <c r="CJ93" s="875"/>
      <c r="CK93" s="875"/>
      <c r="CL93" s="875"/>
      <c r="CM93" s="875"/>
      <c r="CN93" s="875"/>
      <c r="CO93" s="875"/>
      <c r="CP93" s="875"/>
      <c r="CQ93" s="875"/>
      <c r="CR93" s="875"/>
      <c r="CS93" s="875"/>
      <c r="CT93" s="875"/>
      <c r="CU93" s="875"/>
      <c r="CV93" s="875"/>
      <c r="CW93" s="907" t="s">
        <v>46</v>
      </c>
      <c r="CX93" s="908"/>
      <c r="CY93" s="908"/>
      <c r="CZ93" s="908"/>
      <c r="DA93" s="909"/>
      <c r="DC93" s="361"/>
      <c r="DD93" s="361"/>
      <c r="DE93" s="361"/>
      <c r="DF93" s="361"/>
    </row>
    <row r="94" spans="1:126" ht="8.1" customHeight="1" x14ac:dyDescent="0.2">
      <c r="A94" s="862"/>
      <c r="B94" s="956" t="str">
        <f>A99</f>
        <v>大宮ヤング</v>
      </c>
      <c r="C94" s="957"/>
      <c r="D94" s="957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957"/>
      <c r="P94" s="957"/>
      <c r="Q94" s="957"/>
      <c r="R94" s="958"/>
      <c r="S94" s="878" t="str">
        <f>A105</f>
        <v>ＫＹＯＴＯ ＨＯＰＥ</v>
      </c>
      <c r="T94" s="879"/>
      <c r="U94" s="879"/>
      <c r="V94" s="879"/>
      <c r="W94" s="879"/>
      <c r="X94" s="879"/>
      <c r="Y94" s="879"/>
      <c r="Z94" s="879"/>
      <c r="AA94" s="879"/>
      <c r="AB94" s="879"/>
      <c r="AC94" s="879"/>
      <c r="AD94" s="879"/>
      <c r="AE94" s="879"/>
      <c r="AF94" s="879"/>
      <c r="AG94" s="879"/>
      <c r="AH94" s="879"/>
      <c r="AI94" s="880"/>
      <c r="AJ94" s="878" t="str">
        <f>A111</f>
        <v>京都パスレル</v>
      </c>
      <c r="AK94" s="879"/>
      <c r="AL94" s="879"/>
      <c r="AM94" s="879"/>
      <c r="AN94" s="879"/>
      <c r="AO94" s="879"/>
      <c r="AP94" s="879"/>
      <c r="AQ94" s="879"/>
      <c r="AR94" s="879"/>
      <c r="AS94" s="879"/>
      <c r="AT94" s="879"/>
      <c r="AU94" s="879"/>
      <c r="AV94" s="879"/>
      <c r="AW94" s="879"/>
      <c r="AX94" s="879"/>
      <c r="AY94" s="879"/>
      <c r="AZ94" s="880"/>
      <c r="BA94" s="878" t="str">
        <f>A117</f>
        <v>楓ヤング</v>
      </c>
      <c r="BB94" s="879"/>
      <c r="BC94" s="879"/>
      <c r="BD94" s="879"/>
      <c r="BE94" s="879"/>
      <c r="BF94" s="879"/>
      <c r="BG94" s="879"/>
      <c r="BH94" s="879"/>
      <c r="BI94" s="879"/>
      <c r="BJ94" s="879"/>
      <c r="BK94" s="879"/>
      <c r="BL94" s="879"/>
      <c r="BM94" s="879"/>
      <c r="BN94" s="879"/>
      <c r="BO94" s="879"/>
      <c r="BP94" s="879"/>
      <c r="BQ94" s="880"/>
      <c r="BR94" s="862"/>
      <c r="BS94" s="863"/>
      <c r="BT94" s="863"/>
      <c r="BU94" s="864"/>
      <c r="BV94" s="862"/>
      <c r="BW94" s="863"/>
      <c r="BX94" s="863"/>
      <c r="BY94" s="864"/>
      <c r="BZ94" s="862"/>
      <c r="CA94" s="863"/>
      <c r="CB94" s="863"/>
      <c r="CC94" s="863"/>
      <c r="CD94" s="863"/>
      <c r="CE94" s="863"/>
      <c r="CF94" s="863"/>
      <c r="CG94" s="864"/>
      <c r="CH94" s="865"/>
      <c r="CI94" s="866"/>
      <c r="CJ94" s="866"/>
      <c r="CK94" s="866"/>
      <c r="CL94" s="866"/>
      <c r="CM94" s="866"/>
      <c r="CN94" s="866"/>
      <c r="CO94" s="866"/>
      <c r="CP94" s="866"/>
      <c r="CQ94" s="866"/>
      <c r="CR94" s="866"/>
      <c r="CS94" s="866"/>
      <c r="CT94" s="866"/>
      <c r="CU94" s="866"/>
      <c r="CV94" s="866"/>
      <c r="CW94" s="910"/>
      <c r="CX94" s="911"/>
      <c r="CY94" s="911"/>
      <c r="CZ94" s="911"/>
      <c r="DA94" s="912"/>
      <c r="DC94" s="361"/>
      <c r="DD94" s="361"/>
      <c r="DE94" s="361"/>
      <c r="DF94" s="361"/>
    </row>
    <row r="95" spans="1:126" ht="8.1" customHeight="1" x14ac:dyDescent="0.2">
      <c r="A95" s="862"/>
      <c r="B95" s="956"/>
      <c r="C95" s="957"/>
      <c r="D95" s="957"/>
      <c r="E95" s="957"/>
      <c r="F95" s="957"/>
      <c r="G95" s="957"/>
      <c r="H95" s="957"/>
      <c r="I95" s="957"/>
      <c r="J95" s="957"/>
      <c r="K95" s="957"/>
      <c r="L95" s="957"/>
      <c r="M95" s="957"/>
      <c r="N95" s="957"/>
      <c r="O95" s="957"/>
      <c r="P95" s="957"/>
      <c r="Q95" s="957"/>
      <c r="R95" s="958"/>
      <c r="S95" s="878"/>
      <c r="T95" s="879"/>
      <c r="U95" s="879"/>
      <c r="V95" s="879"/>
      <c r="W95" s="879"/>
      <c r="X95" s="879"/>
      <c r="Y95" s="879"/>
      <c r="Z95" s="879"/>
      <c r="AA95" s="879"/>
      <c r="AB95" s="879"/>
      <c r="AC95" s="879"/>
      <c r="AD95" s="879"/>
      <c r="AE95" s="879"/>
      <c r="AF95" s="879"/>
      <c r="AG95" s="879"/>
      <c r="AH95" s="879"/>
      <c r="AI95" s="880"/>
      <c r="AJ95" s="878"/>
      <c r="AK95" s="879"/>
      <c r="AL95" s="879"/>
      <c r="AM95" s="879"/>
      <c r="AN95" s="879"/>
      <c r="AO95" s="879"/>
      <c r="AP95" s="879"/>
      <c r="AQ95" s="879"/>
      <c r="AR95" s="879"/>
      <c r="AS95" s="879"/>
      <c r="AT95" s="879"/>
      <c r="AU95" s="879"/>
      <c r="AV95" s="879"/>
      <c r="AW95" s="879"/>
      <c r="AX95" s="879"/>
      <c r="AY95" s="879"/>
      <c r="AZ95" s="880"/>
      <c r="BA95" s="878"/>
      <c r="BB95" s="879"/>
      <c r="BC95" s="879"/>
      <c r="BD95" s="879"/>
      <c r="BE95" s="879"/>
      <c r="BF95" s="879"/>
      <c r="BG95" s="879"/>
      <c r="BH95" s="879"/>
      <c r="BI95" s="879"/>
      <c r="BJ95" s="879"/>
      <c r="BK95" s="879"/>
      <c r="BL95" s="879"/>
      <c r="BM95" s="879"/>
      <c r="BN95" s="879"/>
      <c r="BO95" s="879"/>
      <c r="BP95" s="879"/>
      <c r="BQ95" s="880"/>
      <c r="BR95" s="862"/>
      <c r="BS95" s="863"/>
      <c r="BT95" s="863"/>
      <c r="BU95" s="864"/>
      <c r="BV95" s="862"/>
      <c r="BW95" s="863"/>
      <c r="BX95" s="863"/>
      <c r="BY95" s="864"/>
      <c r="BZ95" s="922" t="s">
        <v>8</v>
      </c>
      <c r="CA95" s="922"/>
      <c r="CB95" s="922"/>
      <c r="CC95" s="922"/>
      <c r="CD95" s="922" t="s">
        <v>9</v>
      </c>
      <c r="CE95" s="922"/>
      <c r="CF95" s="922"/>
      <c r="CG95" s="922"/>
      <c r="CH95" s="874" t="s">
        <v>8</v>
      </c>
      <c r="CI95" s="875"/>
      <c r="CJ95" s="875"/>
      <c r="CK95" s="875"/>
      <c r="CL95" s="876"/>
      <c r="CM95" s="868" t="s">
        <v>9</v>
      </c>
      <c r="CN95" s="869"/>
      <c r="CO95" s="869"/>
      <c r="CP95" s="869"/>
      <c r="CQ95" s="870"/>
      <c r="CR95" s="868" t="s">
        <v>11</v>
      </c>
      <c r="CS95" s="875"/>
      <c r="CT95" s="875"/>
      <c r="CU95" s="875"/>
      <c r="CV95" s="875"/>
      <c r="CW95" s="910"/>
      <c r="CX95" s="911"/>
      <c r="CY95" s="911"/>
      <c r="CZ95" s="911"/>
      <c r="DA95" s="912"/>
      <c r="DC95" s="361"/>
      <c r="DD95" s="361"/>
      <c r="DE95" s="361"/>
      <c r="DF95" s="361"/>
    </row>
    <row r="96" spans="1:126" ht="8.1" customHeight="1" x14ac:dyDescent="0.2">
      <c r="A96" s="865"/>
      <c r="B96" s="301"/>
      <c r="C96" s="302"/>
      <c r="D96" s="302"/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2"/>
      <c r="S96" s="301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2"/>
      <c r="AH96" s="302"/>
      <c r="AI96" s="302"/>
      <c r="AJ96" s="301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2"/>
      <c r="AY96" s="302"/>
      <c r="AZ96" s="303"/>
      <c r="BA96" s="302"/>
      <c r="BB96" s="302"/>
      <c r="BC96" s="302"/>
      <c r="BD96" s="302"/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  <c r="BO96" s="302"/>
      <c r="BP96" s="302"/>
      <c r="BQ96" s="302"/>
      <c r="BR96" s="865"/>
      <c r="BS96" s="866"/>
      <c r="BT96" s="866"/>
      <c r="BU96" s="867"/>
      <c r="BV96" s="865"/>
      <c r="BW96" s="866"/>
      <c r="BX96" s="866"/>
      <c r="BY96" s="867"/>
      <c r="BZ96" s="923"/>
      <c r="CA96" s="923"/>
      <c r="CB96" s="923"/>
      <c r="CC96" s="923"/>
      <c r="CD96" s="923"/>
      <c r="CE96" s="923"/>
      <c r="CF96" s="923"/>
      <c r="CG96" s="923"/>
      <c r="CH96" s="865"/>
      <c r="CI96" s="866"/>
      <c r="CJ96" s="866"/>
      <c r="CK96" s="866"/>
      <c r="CL96" s="867"/>
      <c r="CM96" s="871"/>
      <c r="CN96" s="872"/>
      <c r="CO96" s="872"/>
      <c r="CP96" s="872"/>
      <c r="CQ96" s="873"/>
      <c r="CR96" s="865"/>
      <c r="CS96" s="866"/>
      <c r="CT96" s="866"/>
      <c r="CU96" s="866"/>
      <c r="CV96" s="866"/>
      <c r="CW96" s="913"/>
      <c r="CX96" s="914"/>
      <c r="CY96" s="914"/>
      <c r="CZ96" s="914"/>
      <c r="DA96" s="915"/>
      <c r="DC96" s="361"/>
      <c r="DD96" s="361"/>
      <c r="DE96" s="361"/>
      <c r="DF96" s="361"/>
    </row>
    <row r="97" spans="1:110" ht="7.5" customHeight="1" x14ac:dyDescent="0.2">
      <c r="A97" s="894">
        <v>11</v>
      </c>
      <c r="B97" s="924"/>
      <c r="C97" s="925"/>
      <c r="D97" s="925"/>
      <c r="E97" s="925"/>
      <c r="F97" s="925"/>
      <c r="G97" s="925"/>
      <c r="H97" s="925"/>
      <c r="I97" s="925"/>
      <c r="J97" s="925"/>
      <c r="K97" s="925"/>
      <c r="L97" s="925"/>
      <c r="M97" s="925"/>
      <c r="N97" s="925"/>
      <c r="O97" s="925"/>
      <c r="P97" s="925"/>
      <c r="Q97" s="925"/>
      <c r="R97" s="926"/>
      <c r="S97" s="413"/>
      <c r="T97" s="414"/>
      <c r="U97" s="414"/>
      <c r="V97" s="414"/>
      <c r="W97" s="882">
        <f>Dグループ集計表!S10</f>
        <v>21</v>
      </c>
      <c r="X97" s="882"/>
      <c r="Y97" s="882"/>
      <c r="Z97" s="882"/>
      <c r="AA97" s="416"/>
      <c r="AB97" s="882">
        <f>Dグループ集計表!U10</f>
        <v>17</v>
      </c>
      <c r="AC97" s="882"/>
      <c r="AD97" s="882"/>
      <c r="AE97" s="882"/>
      <c r="AF97" s="417"/>
      <c r="AG97" s="417"/>
      <c r="AH97" s="417"/>
      <c r="AI97" s="416"/>
      <c r="AJ97" s="413"/>
      <c r="AK97" s="414"/>
      <c r="AL97" s="414"/>
      <c r="AM97" s="414"/>
      <c r="AN97" s="882">
        <f>Dグループ集計表!Z10</f>
        <v>21</v>
      </c>
      <c r="AO97" s="882"/>
      <c r="AP97" s="882"/>
      <c r="AQ97" s="882"/>
      <c r="AR97" s="416"/>
      <c r="AS97" s="882">
        <f>Dグループ集計表!AB10</f>
        <v>12</v>
      </c>
      <c r="AT97" s="882"/>
      <c r="AU97" s="882"/>
      <c r="AV97" s="882"/>
      <c r="AW97" s="417"/>
      <c r="AX97" s="417"/>
      <c r="AY97" s="417"/>
      <c r="AZ97" s="418"/>
      <c r="BA97" s="419"/>
      <c r="BB97" s="420"/>
      <c r="BC97" s="420"/>
      <c r="BD97" s="420"/>
      <c r="BE97" s="885">
        <f>Dグループ集計表!AG10</f>
        <v>16</v>
      </c>
      <c r="BF97" s="885"/>
      <c r="BG97" s="885"/>
      <c r="BH97" s="885"/>
      <c r="BI97" s="422"/>
      <c r="BJ97" s="882">
        <f>Dグループ集計表!AI10</f>
        <v>21</v>
      </c>
      <c r="BK97" s="882"/>
      <c r="BL97" s="882"/>
      <c r="BM97" s="882"/>
      <c r="BN97" s="423"/>
      <c r="BO97" s="423"/>
      <c r="BP97" s="423"/>
      <c r="BQ97" s="422"/>
      <c r="BR97" s="881">
        <f>Dグループ集計表!J33</f>
        <v>1</v>
      </c>
      <c r="BS97" s="882"/>
      <c r="BT97" s="882"/>
      <c r="BU97" s="883"/>
      <c r="BV97" s="881">
        <f>Dグループ集計表!L33</f>
        <v>2</v>
      </c>
      <c r="BW97" s="882"/>
      <c r="BX97" s="882"/>
      <c r="BY97" s="883"/>
      <c r="BZ97" s="881">
        <f>Dグループ集計表!V33</f>
        <v>3</v>
      </c>
      <c r="CA97" s="882"/>
      <c r="CB97" s="882"/>
      <c r="CC97" s="883"/>
      <c r="CD97" s="881">
        <f>Dグループ集計表!Y33</f>
        <v>4</v>
      </c>
      <c r="CE97" s="882"/>
      <c r="CF97" s="882"/>
      <c r="CG97" s="883"/>
      <c r="CH97" s="935">
        <f>Dグループ集計表!AL33</f>
        <v>117</v>
      </c>
      <c r="CI97" s="936"/>
      <c r="CJ97" s="936"/>
      <c r="CK97" s="936"/>
      <c r="CL97" s="936"/>
      <c r="CM97" s="935">
        <f>Dグループ集計表!AO33</f>
        <v>116</v>
      </c>
      <c r="CN97" s="936"/>
      <c r="CO97" s="936"/>
      <c r="CP97" s="936"/>
      <c r="CQ97" s="941"/>
      <c r="CR97" s="944">
        <f>Dグループ集計表!AT33</f>
        <v>1.0086206896551724</v>
      </c>
      <c r="CS97" s="945"/>
      <c r="CT97" s="945"/>
      <c r="CU97" s="945"/>
      <c r="CV97" s="946"/>
      <c r="CW97" s="881">
        <v>3</v>
      </c>
      <c r="CX97" s="882"/>
      <c r="CY97" s="882"/>
      <c r="CZ97" s="882"/>
      <c r="DA97" s="883"/>
      <c r="DC97" s="297"/>
      <c r="DD97" s="297"/>
      <c r="DE97" s="297"/>
      <c r="DF97" s="297"/>
    </row>
    <row r="98" spans="1:110" ht="7.5" customHeight="1" x14ac:dyDescent="0.2">
      <c r="A98" s="895"/>
      <c r="B98" s="927"/>
      <c r="C98" s="928"/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928"/>
      <c r="P98" s="928"/>
      <c r="Q98" s="928"/>
      <c r="R98" s="929"/>
      <c r="S98" s="413"/>
      <c r="T98" s="414"/>
      <c r="U98" s="414"/>
      <c r="V98" s="414"/>
      <c r="W98" s="885"/>
      <c r="X98" s="885"/>
      <c r="Y98" s="885"/>
      <c r="Z98" s="885"/>
      <c r="AA98" s="422"/>
      <c r="AB98" s="885"/>
      <c r="AC98" s="885"/>
      <c r="AD98" s="885"/>
      <c r="AE98" s="885"/>
      <c r="AF98" s="417"/>
      <c r="AG98" s="417"/>
      <c r="AH98" s="417"/>
      <c r="AI98" s="416"/>
      <c r="AJ98" s="413"/>
      <c r="AK98" s="414"/>
      <c r="AL98" s="414"/>
      <c r="AM98" s="414"/>
      <c r="AN98" s="885"/>
      <c r="AO98" s="885"/>
      <c r="AP98" s="885"/>
      <c r="AQ98" s="885"/>
      <c r="AR98" s="422"/>
      <c r="AS98" s="885"/>
      <c r="AT98" s="885"/>
      <c r="AU98" s="885"/>
      <c r="AV98" s="885"/>
      <c r="AW98" s="417"/>
      <c r="AX98" s="417"/>
      <c r="AY98" s="417"/>
      <c r="AZ98" s="418"/>
      <c r="BA98" s="425"/>
      <c r="BB98" s="414"/>
      <c r="BC98" s="414"/>
      <c r="BD98" s="414"/>
      <c r="BE98" s="885"/>
      <c r="BF98" s="885"/>
      <c r="BG98" s="885"/>
      <c r="BH98" s="885"/>
      <c r="BI98" s="422"/>
      <c r="BJ98" s="885"/>
      <c r="BK98" s="885"/>
      <c r="BL98" s="885"/>
      <c r="BM98" s="885"/>
      <c r="BN98" s="417"/>
      <c r="BO98" s="417"/>
      <c r="BP98" s="417"/>
      <c r="BQ98" s="416"/>
      <c r="BR98" s="884"/>
      <c r="BS98" s="885"/>
      <c r="BT98" s="885"/>
      <c r="BU98" s="886"/>
      <c r="BV98" s="884"/>
      <c r="BW98" s="885"/>
      <c r="BX98" s="885"/>
      <c r="BY98" s="886"/>
      <c r="BZ98" s="884"/>
      <c r="CA98" s="885"/>
      <c r="CB98" s="885"/>
      <c r="CC98" s="886"/>
      <c r="CD98" s="884"/>
      <c r="CE98" s="885"/>
      <c r="CF98" s="885"/>
      <c r="CG98" s="886"/>
      <c r="CH98" s="937"/>
      <c r="CI98" s="938"/>
      <c r="CJ98" s="938"/>
      <c r="CK98" s="938"/>
      <c r="CL98" s="938"/>
      <c r="CM98" s="937"/>
      <c r="CN98" s="938"/>
      <c r="CO98" s="938"/>
      <c r="CP98" s="938"/>
      <c r="CQ98" s="942"/>
      <c r="CR98" s="947"/>
      <c r="CS98" s="948"/>
      <c r="CT98" s="948"/>
      <c r="CU98" s="948"/>
      <c r="CV98" s="949"/>
      <c r="CW98" s="884"/>
      <c r="CX98" s="885"/>
      <c r="CY98" s="885"/>
      <c r="CZ98" s="885"/>
      <c r="DA98" s="886"/>
      <c r="DC98" s="297"/>
      <c r="DD98" s="297"/>
      <c r="DE98" s="297"/>
      <c r="DF98" s="297"/>
    </row>
    <row r="99" spans="1:110" ht="7.5" customHeight="1" x14ac:dyDescent="0.2">
      <c r="A99" s="890" t="str">
        <f>IFERROR(VLOOKUP(A97,'抽選会用 '!$C$7:$D$28,2,FALSE),"")</f>
        <v>大宮ヤング</v>
      </c>
      <c r="B99" s="927"/>
      <c r="C99" s="928"/>
      <c r="D99" s="928"/>
      <c r="E99" s="928"/>
      <c r="F99" s="928"/>
      <c r="G99" s="928"/>
      <c r="H99" s="928"/>
      <c r="I99" s="928"/>
      <c r="J99" s="928"/>
      <c r="K99" s="928"/>
      <c r="L99" s="928"/>
      <c r="M99" s="928"/>
      <c r="N99" s="928"/>
      <c r="O99" s="928"/>
      <c r="P99" s="928"/>
      <c r="Q99" s="928"/>
      <c r="R99" s="929"/>
      <c r="S99" s="884">
        <f>Dグループ集計表!Q11</f>
        <v>1</v>
      </c>
      <c r="T99" s="885"/>
      <c r="U99" s="885"/>
      <c r="V99" s="885"/>
      <c r="W99" s="885">
        <f>Dグループ集計表!S11</f>
        <v>11</v>
      </c>
      <c r="X99" s="885"/>
      <c r="Y99" s="885"/>
      <c r="Z99" s="885"/>
      <c r="AA99" s="416"/>
      <c r="AB99" s="885">
        <f>Dグループ集計表!U11</f>
        <v>21</v>
      </c>
      <c r="AC99" s="885"/>
      <c r="AD99" s="885"/>
      <c r="AE99" s="885"/>
      <c r="AF99" s="885">
        <f>Dグループ集計表!W11</f>
        <v>2</v>
      </c>
      <c r="AG99" s="885"/>
      <c r="AH99" s="885"/>
      <c r="AI99" s="886"/>
      <c r="AJ99" s="954">
        <f>Dグループ集計表!X11</f>
        <v>2</v>
      </c>
      <c r="AK99" s="955"/>
      <c r="AL99" s="955"/>
      <c r="AM99" s="955"/>
      <c r="AN99" s="885">
        <f>Dグループ集計表!Z11</f>
        <v>0</v>
      </c>
      <c r="AO99" s="885"/>
      <c r="AP99" s="885"/>
      <c r="AQ99" s="885"/>
      <c r="AR99" s="416"/>
      <c r="AS99" s="885">
        <f>Dグループ集計表!AB11</f>
        <v>0</v>
      </c>
      <c r="AT99" s="885"/>
      <c r="AU99" s="885"/>
      <c r="AV99" s="885"/>
      <c r="AW99" s="885">
        <f>Dグループ集計表!AD11</f>
        <v>0</v>
      </c>
      <c r="AX99" s="885"/>
      <c r="AY99" s="885"/>
      <c r="AZ99" s="886"/>
      <c r="BA99" s="933">
        <f>Dグループ集計表!AE11</f>
        <v>0</v>
      </c>
      <c r="BB99" s="934"/>
      <c r="BC99" s="934"/>
      <c r="BD99" s="934"/>
      <c r="BE99" s="885">
        <f>Dグループ集計表!AG11</f>
        <v>0</v>
      </c>
      <c r="BF99" s="885"/>
      <c r="BG99" s="885"/>
      <c r="BH99" s="885"/>
      <c r="BI99" s="416"/>
      <c r="BJ99" s="885">
        <f>Dグループ集計表!AI11</f>
        <v>0</v>
      </c>
      <c r="BK99" s="885"/>
      <c r="BL99" s="885"/>
      <c r="BM99" s="885"/>
      <c r="BN99" s="885">
        <f>Dグループ集計表!AK11</f>
        <v>2</v>
      </c>
      <c r="BO99" s="885"/>
      <c r="BP99" s="885"/>
      <c r="BQ99" s="886"/>
      <c r="BR99" s="884"/>
      <c r="BS99" s="885"/>
      <c r="BT99" s="885"/>
      <c r="BU99" s="886"/>
      <c r="BV99" s="884"/>
      <c r="BW99" s="885"/>
      <c r="BX99" s="885"/>
      <c r="BY99" s="886"/>
      <c r="BZ99" s="884"/>
      <c r="CA99" s="885"/>
      <c r="CB99" s="885"/>
      <c r="CC99" s="886"/>
      <c r="CD99" s="884"/>
      <c r="CE99" s="885"/>
      <c r="CF99" s="885"/>
      <c r="CG99" s="886"/>
      <c r="CH99" s="937"/>
      <c r="CI99" s="938"/>
      <c r="CJ99" s="938"/>
      <c r="CK99" s="938"/>
      <c r="CL99" s="938"/>
      <c r="CM99" s="937"/>
      <c r="CN99" s="938"/>
      <c r="CO99" s="938"/>
      <c r="CP99" s="938"/>
      <c r="CQ99" s="942"/>
      <c r="CR99" s="947"/>
      <c r="CS99" s="948"/>
      <c r="CT99" s="948"/>
      <c r="CU99" s="948"/>
      <c r="CV99" s="949"/>
      <c r="CW99" s="884"/>
      <c r="CX99" s="885"/>
      <c r="CY99" s="885"/>
      <c r="CZ99" s="885"/>
      <c r="DA99" s="886"/>
      <c r="DC99" s="297"/>
      <c r="DD99" s="297"/>
      <c r="DE99" s="297"/>
      <c r="DF99" s="297"/>
    </row>
    <row r="100" spans="1:110" ht="7.5" customHeight="1" x14ac:dyDescent="0.2">
      <c r="A100" s="890" t="str">
        <f>IFERROR(VLOOKUP(A99,'抽選会用 '!$C$7:$D$28,3,FALSE),"")</f>
        <v/>
      </c>
      <c r="B100" s="927"/>
      <c r="C100" s="928"/>
      <c r="D100" s="928"/>
      <c r="E100" s="928"/>
      <c r="F100" s="928"/>
      <c r="G100" s="928"/>
      <c r="H100" s="928"/>
      <c r="I100" s="928"/>
      <c r="J100" s="928"/>
      <c r="K100" s="928"/>
      <c r="L100" s="928"/>
      <c r="M100" s="928"/>
      <c r="N100" s="928"/>
      <c r="O100" s="928"/>
      <c r="P100" s="928"/>
      <c r="Q100" s="928"/>
      <c r="R100" s="929"/>
      <c r="S100" s="884"/>
      <c r="T100" s="885"/>
      <c r="U100" s="885"/>
      <c r="V100" s="885"/>
      <c r="W100" s="885"/>
      <c r="X100" s="885"/>
      <c r="Y100" s="885"/>
      <c r="Z100" s="885"/>
      <c r="AA100" s="416"/>
      <c r="AB100" s="885"/>
      <c r="AC100" s="885"/>
      <c r="AD100" s="885"/>
      <c r="AE100" s="885"/>
      <c r="AF100" s="885"/>
      <c r="AG100" s="885"/>
      <c r="AH100" s="885"/>
      <c r="AI100" s="886"/>
      <c r="AJ100" s="954"/>
      <c r="AK100" s="955"/>
      <c r="AL100" s="955"/>
      <c r="AM100" s="955"/>
      <c r="AN100" s="885"/>
      <c r="AO100" s="885"/>
      <c r="AP100" s="885"/>
      <c r="AQ100" s="885"/>
      <c r="AR100" s="416"/>
      <c r="AS100" s="885"/>
      <c r="AT100" s="885"/>
      <c r="AU100" s="885"/>
      <c r="AV100" s="885"/>
      <c r="AW100" s="885"/>
      <c r="AX100" s="885"/>
      <c r="AY100" s="885"/>
      <c r="AZ100" s="886"/>
      <c r="BA100" s="933"/>
      <c r="BB100" s="934"/>
      <c r="BC100" s="934"/>
      <c r="BD100" s="934"/>
      <c r="BE100" s="885"/>
      <c r="BF100" s="885"/>
      <c r="BG100" s="885"/>
      <c r="BH100" s="885"/>
      <c r="BI100" s="416"/>
      <c r="BJ100" s="885"/>
      <c r="BK100" s="885"/>
      <c r="BL100" s="885"/>
      <c r="BM100" s="885"/>
      <c r="BN100" s="885"/>
      <c r="BO100" s="885"/>
      <c r="BP100" s="885"/>
      <c r="BQ100" s="886"/>
      <c r="BR100" s="884"/>
      <c r="BS100" s="885"/>
      <c r="BT100" s="885"/>
      <c r="BU100" s="886"/>
      <c r="BV100" s="884"/>
      <c r="BW100" s="885"/>
      <c r="BX100" s="885"/>
      <c r="BY100" s="886"/>
      <c r="BZ100" s="884"/>
      <c r="CA100" s="885"/>
      <c r="CB100" s="885"/>
      <c r="CC100" s="886"/>
      <c r="CD100" s="884"/>
      <c r="CE100" s="885"/>
      <c r="CF100" s="885"/>
      <c r="CG100" s="886"/>
      <c r="CH100" s="937"/>
      <c r="CI100" s="938"/>
      <c r="CJ100" s="938"/>
      <c r="CK100" s="938"/>
      <c r="CL100" s="938"/>
      <c r="CM100" s="937"/>
      <c r="CN100" s="938"/>
      <c r="CO100" s="938"/>
      <c r="CP100" s="938"/>
      <c r="CQ100" s="942"/>
      <c r="CR100" s="947"/>
      <c r="CS100" s="948"/>
      <c r="CT100" s="948"/>
      <c r="CU100" s="948"/>
      <c r="CV100" s="949"/>
      <c r="CW100" s="884"/>
      <c r="CX100" s="885"/>
      <c r="CY100" s="885"/>
      <c r="CZ100" s="885"/>
      <c r="DA100" s="886"/>
      <c r="DC100" s="297"/>
      <c r="DD100" s="297"/>
      <c r="DE100" s="297"/>
      <c r="DF100" s="297"/>
    </row>
    <row r="101" spans="1:110" ht="7.5" customHeight="1" x14ac:dyDescent="0.2">
      <c r="A101" s="304"/>
      <c r="B101" s="927"/>
      <c r="C101" s="928"/>
      <c r="D101" s="928"/>
      <c r="E101" s="928"/>
      <c r="F101" s="928"/>
      <c r="G101" s="928"/>
      <c r="H101" s="928"/>
      <c r="I101" s="928"/>
      <c r="J101" s="928"/>
      <c r="K101" s="928"/>
      <c r="L101" s="928"/>
      <c r="M101" s="928"/>
      <c r="N101" s="928"/>
      <c r="O101" s="928"/>
      <c r="P101" s="928"/>
      <c r="Q101" s="928"/>
      <c r="R101" s="929"/>
      <c r="S101" s="413"/>
      <c r="T101" s="414"/>
      <c r="U101" s="414"/>
      <c r="V101" s="414"/>
      <c r="W101" s="885">
        <f>Dグループ集計表!S12</f>
        <v>13</v>
      </c>
      <c r="X101" s="885"/>
      <c r="Y101" s="885"/>
      <c r="Z101" s="885"/>
      <c r="AA101" s="416"/>
      <c r="AB101" s="885">
        <f>Dグループ集計表!U12</f>
        <v>15</v>
      </c>
      <c r="AC101" s="885"/>
      <c r="AD101" s="885"/>
      <c r="AE101" s="885"/>
      <c r="AF101" s="417"/>
      <c r="AG101" s="417"/>
      <c r="AH101" s="417"/>
      <c r="AI101" s="416"/>
      <c r="AJ101" s="413"/>
      <c r="AK101" s="414"/>
      <c r="AL101" s="414"/>
      <c r="AM101" s="414"/>
      <c r="AN101" s="885">
        <f>Dグループ集計表!Z12</f>
        <v>21</v>
      </c>
      <c r="AO101" s="885"/>
      <c r="AP101" s="885"/>
      <c r="AQ101" s="885"/>
      <c r="AR101" s="416"/>
      <c r="AS101" s="885">
        <f>Dグループ集計表!AB12</f>
        <v>9</v>
      </c>
      <c r="AT101" s="885"/>
      <c r="AU101" s="885"/>
      <c r="AV101" s="885"/>
      <c r="AW101" s="417"/>
      <c r="AX101" s="417"/>
      <c r="AY101" s="417"/>
      <c r="AZ101" s="418"/>
      <c r="BA101" s="425"/>
      <c r="BB101" s="414"/>
      <c r="BC101" s="414"/>
      <c r="BD101" s="414"/>
      <c r="BE101" s="885">
        <f>Dグループ集計表!AG12</f>
        <v>14</v>
      </c>
      <c r="BF101" s="885"/>
      <c r="BG101" s="885"/>
      <c r="BH101" s="885"/>
      <c r="BI101" s="416"/>
      <c r="BJ101" s="885">
        <f>Dグループ集計表!AI12</f>
        <v>21</v>
      </c>
      <c r="BK101" s="885"/>
      <c r="BL101" s="885"/>
      <c r="BM101" s="885"/>
      <c r="BN101" s="417"/>
      <c r="BO101" s="417"/>
      <c r="BP101" s="417"/>
      <c r="BQ101" s="416"/>
      <c r="BR101" s="884"/>
      <c r="BS101" s="885"/>
      <c r="BT101" s="885"/>
      <c r="BU101" s="886"/>
      <c r="BV101" s="884"/>
      <c r="BW101" s="885"/>
      <c r="BX101" s="885"/>
      <c r="BY101" s="886"/>
      <c r="BZ101" s="884"/>
      <c r="CA101" s="885"/>
      <c r="CB101" s="885"/>
      <c r="CC101" s="886"/>
      <c r="CD101" s="884"/>
      <c r="CE101" s="885"/>
      <c r="CF101" s="885"/>
      <c r="CG101" s="886"/>
      <c r="CH101" s="937"/>
      <c r="CI101" s="938"/>
      <c r="CJ101" s="938"/>
      <c r="CK101" s="938"/>
      <c r="CL101" s="938"/>
      <c r="CM101" s="937"/>
      <c r="CN101" s="938"/>
      <c r="CO101" s="938"/>
      <c r="CP101" s="938"/>
      <c r="CQ101" s="942"/>
      <c r="CR101" s="947"/>
      <c r="CS101" s="948"/>
      <c r="CT101" s="948"/>
      <c r="CU101" s="948"/>
      <c r="CV101" s="949"/>
      <c r="CW101" s="884"/>
      <c r="CX101" s="885"/>
      <c r="CY101" s="885"/>
      <c r="CZ101" s="885"/>
      <c r="DA101" s="886"/>
      <c r="DC101" s="297"/>
      <c r="DD101" s="297"/>
      <c r="DE101" s="297"/>
      <c r="DF101" s="297"/>
    </row>
    <row r="102" spans="1:110" ht="7.5" customHeight="1" x14ac:dyDescent="0.2">
      <c r="A102" s="306"/>
      <c r="B102" s="930"/>
      <c r="C102" s="931"/>
      <c r="D102" s="931"/>
      <c r="E102" s="931"/>
      <c r="F102" s="931"/>
      <c r="G102" s="931"/>
      <c r="H102" s="931"/>
      <c r="I102" s="931"/>
      <c r="J102" s="931"/>
      <c r="K102" s="931"/>
      <c r="L102" s="931"/>
      <c r="M102" s="931"/>
      <c r="N102" s="931"/>
      <c r="O102" s="931"/>
      <c r="P102" s="931"/>
      <c r="Q102" s="931"/>
      <c r="R102" s="932"/>
      <c r="S102" s="430"/>
      <c r="T102" s="431"/>
      <c r="U102" s="431"/>
      <c r="V102" s="431"/>
      <c r="W102" s="888"/>
      <c r="X102" s="888"/>
      <c r="Y102" s="888"/>
      <c r="Z102" s="888"/>
      <c r="AA102" s="433"/>
      <c r="AB102" s="888"/>
      <c r="AC102" s="888"/>
      <c r="AD102" s="888"/>
      <c r="AE102" s="888"/>
      <c r="AF102" s="434"/>
      <c r="AG102" s="434"/>
      <c r="AH102" s="434"/>
      <c r="AI102" s="435"/>
      <c r="AJ102" s="430"/>
      <c r="AK102" s="431"/>
      <c r="AL102" s="431"/>
      <c r="AM102" s="431"/>
      <c r="AN102" s="888"/>
      <c r="AO102" s="888"/>
      <c r="AP102" s="888"/>
      <c r="AQ102" s="888"/>
      <c r="AR102" s="433"/>
      <c r="AS102" s="888"/>
      <c r="AT102" s="888"/>
      <c r="AU102" s="888"/>
      <c r="AV102" s="888"/>
      <c r="AW102" s="434"/>
      <c r="AX102" s="434"/>
      <c r="AY102" s="434"/>
      <c r="AZ102" s="436"/>
      <c r="BA102" s="437"/>
      <c r="BB102" s="431"/>
      <c r="BC102" s="431"/>
      <c r="BD102" s="431"/>
      <c r="BE102" s="888"/>
      <c r="BF102" s="888"/>
      <c r="BG102" s="888"/>
      <c r="BH102" s="888"/>
      <c r="BI102" s="433"/>
      <c r="BJ102" s="888"/>
      <c r="BK102" s="888"/>
      <c r="BL102" s="888"/>
      <c r="BM102" s="888"/>
      <c r="BN102" s="434"/>
      <c r="BO102" s="434"/>
      <c r="BP102" s="434"/>
      <c r="BQ102" s="435"/>
      <c r="BR102" s="887"/>
      <c r="BS102" s="888"/>
      <c r="BT102" s="888"/>
      <c r="BU102" s="889"/>
      <c r="BV102" s="887"/>
      <c r="BW102" s="888"/>
      <c r="BX102" s="888"/>
      <c r="BY102" s="889"/>
      <c r="BZ102" s="887"/>
      <c r="CA102" s="888"/>
      <c r="CB102" s="888"/>
      <c r="CC102" s="889"/>
      <c r="CD102" s="887"/>
      <c r="CE102" s="888"/>
      <c r="CF102" s="888"/>
      <c r="CG102" s="889"/>
      <c r="CH102" s="939"/>
      <c r="CI102" s="940"/>
      <c r="CJ102" s="940"/>
      <c r="CK102" s="940"/>
      <c r="CL102" s="940"/>
      <c r="CM102" s="939"/>
      <c r="CN102" s="940"/>
      <c r="CO102" s="940"/>
      <c r="CP102" s="940"/>
      <c r="CQ102" s="943"/>
      <c r="CR102" s="950"/>
      <c r="CS102" s="951"/>
      <c r="CT102" s="951"/>
      <c r="CU102" s="951"/>
      <c r="CV102" s="952"/>
      <c r="CW102" s="887"/>
      <c r="CX102" s="888"/>
      <c r="CY102" s="888"/>
      <c r="CZ102" s="888"/>
      <c r="DA102" s="889"/>
      <c r="DC102" s="297"/>
      <c r="DD102" s="297"/>
      <c r="DE102" s="297"/>
      <c r="DF102" s="297"/>
    </row>
    <row r="103" spans="1:110" ht="7.5" customHeight="1" x14ac:dyDescent="0.2">
      <c r="A103" s="894">
        <v>12</v>
      </c>
      <c r="B103" s="425"/>
      <c r="C103" s="414"/>
      <c r="D103" s="414"/>
      <c r="E103" s="414"/>
      <c r="F103" s="885">
        <f>AB97</f>
        <v>17</v>
      </c>
      <c r="G103" s="885"/>
      <c r="H103" s="885"/>
      <c r="I103" s="885"/>
      <c r="J103" s="416"/>
      <c r="K103" s="885">
        <f>W97</f>
        <v>21</v>
      </c>
      <c r="L103" s="885"/>
      <c r="M103" s="885"/>
      <c r="N103" s="885"/>
      <c r="O103" s="417"/>
      <c r="P103" s="417"/>
      <c r="Q103" s="417"/>
      <c r="R103" s="416"/>
      <c r="S103" s="924"/>
      <c r="T103" s="925"/>
      <c r="U103" s="925"/>
      <c r="V103" s="925"/>
      <c r="W103" s="925"/>
      <c r="X103" s="925"/>
      <c r="Y103" s="925"/>
      <c r="Z103" s="925"/>
      <c r="AA103" s="925"/>
      <c r="AB103" s="925"/>
      <c r="AC103" s="925"/>
      <c r="AD103" s="925"/>
      <c r="AE103" s="925"/>
      <c r="AF103" s="925"/>
      <c r="AG103" s="925"/>
      <c r="AH103" s="925"/>
      <c r="AI103" s="926"/>
      <c r="AJ103" s="413"/>
      <c r="AK103" s="414"/>
      <c r="AL103" s="414"/>
      <c r="AM103" s="414"/>
      <c r="AN103" s="882">
        <f>Dグループ集計表!Z15</f>
        <v>21</v>
      </c>
      <c r="AO103" s="882"/>
      <c r="AP103" s="882"/>
      <c r="AQ103" s="882"/>
      <c r="AR103" s="416"/>
      <c r="AS103" s="882">
        <f>Dグループ集計表!AB15</f>
        <v>4</v>
      </c>
      <c r="AT103" s="882"/>
      <c r="AU103" s="882"/>
      <c r="AV103" s="882"/>
      <c r="AW103" s="417"/>
      <c r="AX103" s="417"/>
      <c r="AY103" s="417"/>
      <c r="AZ103" s="417"/>
      <c r="BA103" s="419"/>
      <c r="BB103" s="420"/>
      <c r="BC103" s="420"/>
      <c r="BD103" s="420"/>
      <c r="BE103" s="882">
        <f>Dグループ集計表!AG15</f>
        <v>21</v>
      </c>
      <c r="BF103" s="882"/>
      <c r="BG103" s="882"/>
      <c r="BH103" s="882"/>
      <c r="BI103" s="422"/>
      <c r="BJ103" s="882">
        <f>Dグループ集計表!AI15</f>
        <v>17</v>
      </c>
      <c r="BK103" s="882"/>
      <c r="BL103" s="882"/>
      <c r="BM103" s="882"/>
      <c r="BN103" s="423"/>
      <c r="BO103" s="423"/>
      <c r="BP103" s="423"/>
      <c r="BQ103" s="422"/>
      <c r="BR103" s="881">
        <f>Dグループ集計表!J34</f>
        <v>3</v>
      </c>
      <c r="BS103" s="882"/>
      <c r="BT103" s="882"/>
      <c r="BU103" s="883"/>
      <c r="BV103" s="881">
        <f>Dグループ集計表!L34</f>
        <v>0</v>
      </c>
      <c r="BW103" s="882"/>
      <c r="BX103" s="882"/>
      <c r="BY103" s="883"/>
      <c r="BZ103" s="881">
        <f>Dグループ集計表!V34</f>
        <v>6</v>
      </c>
      <c r="CA103" s="882"/>
      <c r="CB103" s="882"/>
      <c r="CC103" s="883"/>
      <c r="CD103" s="881">
        <f>Dグループ集計表!Y34</f>
        <v>1</v>
      </c>
      <c r="CE103" s="882"/>
      <c r="CF103" s="882"/>
      <c r="CG103" s="883"/>
      <c r="CH103" s="935">
        <f>Dグループ集計表!AL34</f>
        <v>137</v>
      </c>
      <c r="CI103" s="936"/>
      <c r="CJ103" s="936"/>
      <c r="CK103" s="936"/>
      <c r="CL103" s="936"/>
      <c r="CM103" s="935">
        <f>Dグループ集計表!AO34</f>
        <v>85</v>
      </c>
      <c r="CN103" s="936"/>
      <c r="CO103" s="936"/>
      <c r="CP103" s="936"/>
      <c r="CQ103" s="941"/>
      <c r="CR103" s="944">
        <f>Dグループ集計表!AT34</f>
        <v>1.611764705882353</v>
      </c>
      <c r="CS103" s="945"/>
      <c r="CT103" s="945"/>
      <c r="CU103" s="945"/>
      <c r="CV103" s="946"/>
      <c r="CW103" s="881">
        <v>1</v>
      </c>
      <c r="CX103" s="882"/>
      <c r="CY103" s="882"/>
      <c r="CZ103" s="882"/>
      <c r="DA103" s="883"/>
      <c r="DC103" s="297"/>
      <c r="DD103" s="297"/>
      <c r="DE103" s="297"/>
      <c r="DF103" s="297"/>
    </row>
    <row r="104" spans="1:110" ht="7.5" customHeight="1" x14ac:dyDescent="0.2">
      <c r="A104" s="895"/>
      <c r="B104" s="425"/>
      <c r="C104" s="414"/>
      <c r="D104" s="414"/>
      <c r="E104" s="414"/>
      <c r="F104" s="885"/>
      <c r="G104" s="885"/>
      <c r="H104" s="885"/>
      <c r="I104" s="885"/>
      <c r="J104" s="422"/>
      <c r="K104" s="885"/>
      <c r="L104" s="885"/>
      <c r="M104" s="885"/>
      <c r="N104" s="885"/>
      <c r="O104" s="417"/>
      <c r="P104" s="417"/>
      <c r="Q104" s="417"/>
      <c r="R104" s="416"/>
      <c r="S104" s="927"/>
      <c r="T104" s="928"/>
      <c r="U104" s="928"/>
      <c r="V104" s="928"/>
      <c r="W104" s="928"/>
      <c r="X104" s="928"/>
      <c r="Y104" s="928"/>
      <c r="Z104" s="928"/>
      <c r="AA104" s="928"/>
      <c r="AB104" s="928"/>
      <c r="AC104" s="928"/>
      <c r="AD104" s="928"/>
      <c r="AE104" s="928"/>
      <c r="AF104" s="928"/>
      <c r="AG104" s="928"/>
      <c r="AH104" s="928"/>
      <c r="AI104" s="929"/>
      <c r="AJ104" s="413"/>
      <c r="AK104" s="414"/>
      <c r="AL104" s="414"/>
      <c r="AM104" s="414"/>
      <c r="AN104" s="885"/>
      <c r="AO104" s="885"/>
      <c r="AP104" s="885"/>
      <c r="AQ104" s="885"/>
      <c r="AR104" s="422"/>
      <c r="AS104" s="885"/>
      <c r="AT104" s="885"/>
      <c r="AU104" s="885"/>
      <c r="AV104" s="885"/>
      <c r="AW104" s="417"/>
      <c r="AX104" s="417"/>
      <c r="AY104" s="417"/>
      <c r="AZ104" s="417"/>
      <c r="BA104" s="425"/>
      <c r="BB104" s="414"/>
      <c r="BC104" s="414"/>
      <c r="BD104" s="414"/>
      <c r="BE104" s="885"/>
      <c r="BF104" s="885"/>
      <c r="BG104" s="885"/>
      <c r="BH104" s="885"/>
      <c r="BI104" s="422"/>
      <c r="BJ104" s="885"/>
      <c r="BK104" s="885"/>
      <c r="BL104" s="885"/>
      <c r="BM104" s="885"/>
      <c r="BN104" s="417"/>
      <c r="BO104" s="417"/>
      <c r="BP104" s="417"/>
      <c r="BQ104" s="416"/>
      <c r="BR104" s="884"/>
      <c r="BS104" s="885"/>
      <c r="BT104" s="885"/>
      <c r="BU104" s="886"/>
      <c r="BV104" s="884"/>
      <c r="BW104" s="885"/>
      <c r="BX104" s="885"/>
      <c r="BY104" s="886"/>
      <c r="BZ104" s="884"/>
      <c r="CA104" s="885"/>
      <c r="CB104" s="885"/>
      <c r="CC104" s="886"/>
      <c r="CD104" s="884"/>
      <c r="CE104" s="885"/>
      <c r="CF104" s="885"/>
      <c r="CG104" s="886"/>
      <c r="CH104" s="937"/>
      <c r="CI104" s="938"/>
      <c r="CJ104" s="938"/>
      <c r="CK104" s="938"/>
      <c r="CL104" s="938"/>
      <c r="CM104" s="937"/>
      <c r="CN104" s="938"/>
      <c r="CO104" s="938"/>
      <c r="CP104" s="938"/>
      <c r="CQ104" s="942"/>
      <c r="CR104" s="947"/>
      <c r="CS104" s="948"/>
      <c r="CT104" s="948"/>
      <c r="CU104" s="948"/>
      <c r="CV104" s="949"/>
      <c r="CW104" s="884"/>
      <c r="CX104" s="885"/>
      <c r="CY104" s="885"/>
      <c r="CZ104" s="885"/>
      <c r="DA104" s="886"/>
      <c r="DC104" s="297"/>
      <c r="DD104" s="297"/>
      <c r="DE104" s="297"/>
      <c r="DF104" s="297"/>
    </row>
    <row r="105" spans="1:110" ht="7.5" customHeight="1" x14ac:dyDescent="0.2">
      <c r="A105" s="890" t="str">
        <f>IFERROR(VLOOKUP(A103,'抽選会用 '!$C$7:$D$28,2,FALSE),"")</f>
        <v>ＫＹＯＴＯ ＨＯＰＥ</v>
      </c>
      <c r="B105" s="884">
        <f>AF99</f>
        <v>2</v>
      </c>
      <c r="C105" s="885"/>
      <c r="D105" s="885"/>
      <c r="E105" s="885"/>
      <c r="F105" s="885">
        <f t="shared" ref="F105" si="1">AB99</f>
        <v>21</v>
      </c>
      <c r="G105" s="885"/>
      <c r="H105" s="885"/>
      <c r="I105" s="885"/>
      <c r="J105" s="416"/>
      <c r="K105" s="885">
        <f>W99</f>
        <v>11</v>
      </c>
      <c r="L105" s="885"/>
      <c r="M105" s="885"/>
      <c r="N105" s="885"/>
      <c r="O105" s="885">
        <f>S99</f>
        <v>1</v>
      </c>
      <c r="P105" s="885"/>
      <c r="Q105" s="885"/>
      <c r="R105" s="886"/>
      <c r="S105" s="927"/>
      <c r="T105" s="928"/>
      <c r="U105" s="928"/>
      <c r="V105" s="928"/>
      <c r="W105" s="928"/>
      <c r="X105" s="928"/>
      <c r="Y105" s="928"/>
      <c r="Z105" s="928"/>
      <c r="AA105" s="928"/>
      <c r="AB105" s="928"/>
      <c r="AC105" s="928"/>
      <c r="AD105" s="928"/>
      <c r="AE105" s="928"/>
      <c r="AF105" s="928"/>
      <c r="AG105" s="928"/>
      <c r="AH105" s="928"/>
      <c r="AI105" s="929"/>
      <c r="AJ105" s="954">
        <f>Dグループ集計表!X16</f>
        <v>2</v>
      </c>
      <c r="AK105" s="955"/>
      <c r="AL105" s="955"/>
      <c r="AM105" s="955"/>
      <c r="AN105" s="885">
        <f>Dグループ集計表!Z16</f>
        <v>0</v>
      </c>
      <c r="AO105" s="885"/>
      <c r="AP105" s="885"/>
      <c r="AQ105" s="885"/>
      <c r="AR105" s="416"/>
      <c r="AS105" s="885">
        <f>Dグループ集計表!AB16</f>
        <v>0</v>
      </c>
      <c r="AT105" s="885"/>
      <c r="AU105" s="885"/>
      <c r="AV105" s="885"/>
      <c r="AW105" s="885">
        <f>Dグループ集計表!AD16</f>
        <v>0</v>
      </c>
      <c r="AX105" s="885"/>
      <c r="AY105" s="885"/>
      <c r="AZ105" s="886"/>
      <c r="BA105" s="933">
        <f>Dグループ集計表!AE16</f>
        <v>2</v>
      </c>
      <c r="BB105" s="934"/>
      <c r="BC105" s="934"/>
      <c r="BD105" s="934"/>
      <c r="BE105" s="885">
        <f>Dグループ集計表!AG16</f>
        <v>0</v>
      </c>
      <c r="BF105" s="885"/>
      <c r="BG105" s="885"/>
      <c r="BH105" s="885"/>
      <c r="BI105" s="416"/>
      <c r="BJ105" s="885">
        <f>Dグループ集計表!AI16</f>
        <v>0</v>
      </c>
      <c r="BK105" s="885"/>
      <c r="BL105" s="885"/>
      <c r="BM105" s="885"/>
      <c r="BN105" s="885">
        <f>Dグループ集計表!AK16</f>
        <v>0</v>
      </c>
      <c r="BO105" s="885"/>
      <c r="BP105" s="885"/>
      <c r="BQ105" s="886"/>
      <c r="BR105" s="884"/>
      <c r="BS105" s="885"/>
      <c r="BT105" s="885"/>
      <c r="BU105" s="886"/>
      <c r="BV105" s="884"/>
      <c r="BW105" s="885"/>
      <c r="BX105" s="885"/>
      <c r="BY105" s="886"/>
      <c r="BZ105" s="884"/>
      <c r="CA105" s="885"/>
      <c r="CB105" s="885"/>
      <c r="CC105" s="886"/>
      <c r="CD105" s="884"/>
      <c r="CE105" s="885"/>
      <c r="CF105" s="885"/>
      <c r="CG105" s="886"/>
      <c r="CH105" s="937"/>
      <c r="CI105" s="938"/>
      <c r="CJ105" s="938"/>
      <c r="CK105" s="938"/>
      <c r="CL105" s="938"/>
      <c r="CM105" s="937"/>
      <c r="CN105" s="938"/>
      <c r="CO105" s="938"/>
      <c r="CP105" s="938"/>
      <c r="CQ105" s="942"/>
      <c r="CR105" s="947"/>
      <c r="CS105" s="948"/>
      <c r="CT105" s="948"/>
      <c r="CU105" s="948"/>
      <c r="CV105" s="949"/>
      <c r="CW105" s="884"/>
      <c r="CX105" s="885"/>
      <c r="CY105" s="885"/>
      <c r="CZ105" s="885"/>
      <c r="DA105" s="886"/>
      <c r="DC105" s="297"/>
      <c r="DD105" s="297"/>
      <c r="DE105" s="297"/>
      <c r="DF105" s="297"/>
    </row>
    <row r="106" spans="1:110" ht="7.5" customHeight="1" x14ac:dyDescent="0.2">
      <c r="A106" s="890" t="str">
        <f>IFERROR(VLOOKUP(A105,'抽選会用 '!$C$7:$D$28,3,FALSE),"")</f>
        <v/>
      </c>
      <c r="B106" s="884"/>
      <c r="C106" s="885"/>
      <c r="D106" s="885"/>
      <c r="E106" s="885"/>
      <c r="F106" s="885"/>
      <c r="G106" s="885"/>
      <c r="H106" s="885"/>
      <c r="I106" s="885"/>
      <c r="J106" s="416"/>
      <c r="K106" s="885"/>
      <c r="L106" s="885"/>
      <c r="M106" s="885"/>
      <c r="N106" s="885"/>
      <c r="O106" s="885"/>
      <c r="P106" s="885"/>
      <c r="Q106" s="885"/>
      <c r="R106" s="886"/>
      <c r="S106" s="927"/>
      <c r="T106" s="928"/>
      <c r="U106" s="928"/>
      <c r="V106" s="928"/>
      <c r="W106" s="928"/>
      <c r="X106" s="928"/>
      <c r="Y106" s="928"/>
      <c r="Z106" s="928"/>
      <c r="AA106" s="928"/>
      <c r="AB106" s="928"/>
      <c r="AC106" s="928"/>
      <c r="AD106" s="928"/>
      <c r="AE106" s="928"/>
      <c r="AF106" s="928"/>
      <c r="AG106" s="928"/>
      <c r="AH106" s="928"/>
      <c r="AI106" s="929"/>
      <c r="AJ106" s="954"/>
      <c r="AK106" s="955"/>
      <c r="AL106" s="955"/>
      <c r="AM106" s="955"/>
      <c r="AN106" s="885"/>
      <c r="AO106" s="885"/>
      <c r="AP106" s="885"/>
      <c r="AQ106" s="885"/>
      <c r="AR106" s="416"/>
      <c r="AS106" s="885"/>
      <c r="AT106" s="885"/>
      <c r="AU106" s="885"/>
      <c r="AV106" s="885"/>
      <c r="AW106" s="885"/>
      <c r="AX106" s="885"/>
      <c r="AY106" s="885"/>
      <c r="AZ106" s="886"/>
      <c r="BA106" s="933"/>
      <c r="BB106" s="934"/>
      <c r="BC106" s="934"/>
      <c r="BD106" s="934"/>
      <c r="BE106" s="885"/>
      <c r="BF106" s="885"/>
      <c r="BG106" s="885"/>
      <c r="BH106" s="885"/>
      <c r="BI106" s="416"/>
      <c r="BJ106" s="885"/>
      <c r="BK106" s="885"/>
      <c r="BL106" s="885"/>
      <c r="BM106" s="885"/>
      <c r="BN106" s="885"/>
      <c r="BO106" s="885"/>
      <c r="BP106" s="885"/>
      <c r="BQ106" s="886"/>
      <c r="BR106" s="884"/>
      <c r="BS106" s="885"/>
      <c r="BT106" s="885"/>
      <c r="BU106" s="886"/>
      <c r="BV106" s="884"/>
      <c r="BW106" s="885"/>
      <c r="BX106" s="885"/>
      <c r="BY106" s="886"/>
      <c r="BZ106" s="884"/>
      <c r="CA106" s="885"/>
      <c r="CB106" s="885"/>
      <c r="CC106" s="886"/>
      <c r="CD106" s="884"/>
      <c r="CE106" s="885"/>
      <c r="CF106" s="885"/>
      <c r="CG106" s="886"/>
      <c r="CH106" s="937"/>
      <c r="CI106" s="938"/>
      <c r="CJ106" s="938"/>
      <c r="CK106" s="938"/>
      <c r="CL106" s="938"/>
      <c r="CM106" s="937"/>
      <c r="CN106" s="938"/>
      <c r="CO106" s="938"/>
      <c r="CP106" s="938"/>
      <c r="CQ106" s="942"/>
      <c r="CR106" s="947"/>
      <c r="CS106" s="948"/>
      <c r="CT106" s="948"/>
      <c r="CU106" s="948"/>
      <c r="CV106" s="949"/>
      <c r="CW106" s="884"/>
      <c r="CX106" s="885"/>
      <c r="CY106" s="885"/>
      <c r="CZ106" s="885"/>
      <c r="DA106" s="886"/>
      <c r="DC106" s="297"/>
      <c r="DD106" s="297"/>
      <c r="DE106" s="297"/>
      <c r="DF106" s="297"/>
    </row>
    <row r="107" spans="1:110" ht="7.5" customHeight="1" x14ac:dyDescent="0.2">
      <c r="A107" s="304"/>
      <c r="B107" s="425"/>
      <c r="C107" s="414"/>
      <c r="D107" s="414"/>
      <c r="E107" s="414"/>
      <c r="F107" s="885">
        <f t="shared" ref="F107" si="2">AB101</f>
        <v>15</v>
      </c>
      <c r="G107" s="885"/>
      <c r="H107" s="885"/>
      <c r="I107" s="885"/>
      <c r="J107" s="416"/>
      <c r="K107" s="885">
        <f>Dグループ集計表!S12</f>
        <v>13</v>
      </c>
      <c r="L107" s="885"/>
      <c r="M107" s="885"/>
      <c r="N107" s="885"/>
      <c r="O107" s="417"/>
      <c r="P107" s="417"/>
      <c r="Q107" s="417"/>
      <c r="R107" s="416"/>
      <c r="S107" s="927"/>
      <c r="T107" s="928"/>
      <c r="U107" s="928"/>
      <c r="V107" s="928"/>
      <c r="W107" s="928"/>
      <c r="X107" s="928"/>
      <c r="Y107" s="928"/>
      <c r="Z107" s="928"/>
      <c r="AA107" s="928"/>
      <c r="AB107" s="928"/>
      <c r="AC107" s="928"/>
      <c r="AD107" s="928"/>
      <c r="AE107" s="928"/>
      <c r="AF107" s="928"/>
      <c r="AG107" s="928"/>
      <c r="AH107" s="928"/>
      <c r="AI107" s="929"/>
      <c r="AJ107" s="413"/>
      <c r="AK107" s="414"/>
      <c r="AL107" s="414"/>
      <c r="AM107" s="414"/>
      <c r="AN107" s="885">
        <f>Dグループ集計表!Z17</f>
        <v>21</v>
      </c>
      <c r="AO107" s="885"/>
      <c r="AP107" s="885"/>
      <c r="AQ107" s="885"/>
      <c r="AR107" s="416"/>
      <c r="AS107" s="885">
        <f>Dグループ集計表!AB17</f>
        <v>5</v>
      </c>
      <c r="AT107" s="885"/>
      <c r="AU107" s="885"/>
      <c r="AV107" s="885"/>
      <c r="AW107" s="417"/>
      <c r="AX107" s="417"/>
      <c r="AY107" s="417"/>
      <c r="AZ107" s="417"/>
      <c r="BA107" s="425"/>
      <c r="BB107" s="414"/>
      <c r="BC107" s="414"/>
      <c r="BD107" s="414"/>
      <c r="BE107" s="885">
        <f>Dグループ集計表!AG17</f>
        <v>21</v>
      </c>
      <c r="BF107" s="885"/>
      <c r="BG107" s="885"/>
      <c r="BH107" s="885"/>
      <c r="BI107" s="416"/>
      <c r="BJ107" s="885">
        <f>Dグループ集計表!AI17</f>
        <v>14</v>
      </c>
      <c r="BK107" s="885"/>
      <c r="BL107" s="885"/>
      <c r="BM107" s="885"/>
      <c r="BN107" s="417"/>
      <c r="BO107" s="417"/>
      <c r="BP107" s="417"/>
      <c r="BQ107" s="416"/>
      <c r="BR107" s="884"/>
      <c r="BS107" s="885"/>
      <c r="BT107" s="885"/>
      <c r="BU107" s="886"/>
      <c r="BV107" s="884"/>
      <c r="BW107" s="885"/>
      <c r="BX107" s="885"/>
      <c r="BY107" s="886"/>
      <c r="BZ107" s="884"/>
      <c r="CA107" s="885"/>
      <c r="CB107" s="885"/>
      <c r="CC107" s="886"/>
      <c r="CD107" s="884"/>
      <c r="CE107" s="885"/>
      <c r="CF107" s="885"/>
      <c r="CG107" s="886"/>
      <c r="CH107" s="937"/>
      <c r="CI107" s="938"/>
      <c r="CJ107" s="938"/>
      <c r="CK107" s="938"/>
      <c r="CL107" s="938"/>
      <c r="CM107" s="937"/>
      <c r="CN107" s="938"/>
      <c r="CO107" s="938"/>
      <c r="CP107" s="938"/>
      <c r="CQ107" s="942"/>
      <c r="CR107" s="947"/>
      <c r="CS107" s="948"/>
      <c r="CT107" s="948"/>
      <c r="CU107" s="948"/>
      <c r="CV107" s="949"/>
      <c r="CW107" s="884"/>
      <c r="CX107" s="885"/>
      <c r="CY107" s="885"/>
      <c r="CZ107" s="885"/>
      <c r="DA107" s="886"/>
      <c r="DC107" s="297"/>
      <c r="DD107" s="297"/>
      <c r="DE107" s="297"/>
      <c r="DF107" s="297"/>
    </row>
    <row r="108" spans="1:110" ht="7.5" customHeight="1" x14ac:dyDescent="0.2">
      <c r="A108" s="306"/>
      <c r="B108" s="425"/>
      <c r="C108" s="414"/>
      <c r="D108" s="414"/>
      <c r="E108" s="414"/>
      <c r="F108" s="885"/>
      <c r="G108" s="885"/>
      <c r="H108" s="885"/>
      <c r="I108" s="885"/>
      <c r="J108" s="422"/>
      <c r="K108" s="885"/>
      <c r="L108" s="885"/>
      <c r="M108" s="885"/>
      <c r="N108" s="885"/>
      <c r="O108" s="417"/>
      <c r="P108" s="417"/>
      <c r="Q108" s="417"/>
      <c r="R108" s="416"/>
      <c r="S108" s="927"/>
      <c r="T108" s="928"/>
      <c r="U108" s="928"/>
      <c r="V108" s="928"/>
      <c r="W108" s="928"/>
      <c r="X108" s="928"/>
      <c r="Y108" s="928"/>
      <c r="Z108" s="928"/>
      <c r="AA108" s="928"/>
      <c r="AB108" s="928"/>
      <c r="AC108" s="928"/>
      <c r="AD108" s="928"/>
      <c r="AE108" s="928"/>
      <c r="AF108" s="928"/>
      <c r="AG108" s="928"/>
      <c r="AH108" s="928"/>
      <c r="AI108" s="929"/>
      <c r="AJ108" s="430"/>
      <c r="AK108" s="431"/>
      <c r="AL108" s="431"/>
      <c r="AM108" s="431"/>
      <c r="AN108" s="888"/>
      <c r="AO108" s="888"/>
      <c r="AP108" s="888"/>
      <c r="AQ108" s="888"/>
      <c r="AR108" s="433"/>
      <c r="AS108" s="888"/>
      <c r="AT108" s="888"/>
      <c r="AU108" s="888"/>
      <c r="AV108" s="888"/>
      <c r="AW108" s="434"/>
      <c r="AX108" s="434"/>
      <c r="AY108" s="434"/>
      <c r="AZ108" s="434"/>
      <c r="BA108" s="437"/>
      <c r="BB108" s="431"/>
      <c r="BC108" s="431"/>
      <c r="BD108" s="431"/>
      <c r="BE108" s="888"/>
      <c r="BF108" s="888"/>
      <c r="BG108" s="888"/>
      <c r="BH108" s="888"/>
      <c r="BI108" s="433"/>
      <c r="BJ108" s="888"/>
      <c r="BK108" s="888"/>
      <c r="BL108" s="888"/>
      <c r="BM108" s="888"/>
      <c r="BN108" s="434"/>
      <c r="BO108" s="434"/>
      <c r="BP108" s="434"/>
      <c r="BQ108" s="435"/>
      <c r="BR108" s="887"/>
      <c r="BS108" s="888"/>
      <c r="BT108" s="888"/>
      <c r="BU108" s="889"/>
      <c r="BV108" s="887"/>
      <c r="BW108" s="888"/>
      <c r="BX108" s="888"/>
      <c r="BY108" s="889"/>
      <c r="BZ108" s="887"/>
      <c r="CA108" s="888"/>
      <c r="CB108" s="888"/>
      <c r="CC108" s="889"/>
      <c r="CD108" s="887"/>
      <c r="CE108" s="888"/>
      <c r="CF108" s="888"/>
      <c r="CG108" s="889"/>
      <c r="CH108" s="939"/>
      <c r="CI108" s="940"/>
      <c r="CJ108" s="940"/>
      <c r="CK108" s="940"/>
      <c r="CL108" s="940"/>
      <c r="CM108" s="939"/>
      <c r="CN108" s="940"/>
      <c r="CO108" s="940"/>
      <c r="CP108" s="940"/>
      <c r="CQ108" s="943"/>
      <c r="CR108" s="950"/>
      <c r="CS108" s="951"/>
      <c r="CT108" s="951"/>
      <c r="CU108" s="951"/>
      <c r="CV108" s="952"/>
      <c r="CW108" s="887"/>
      <c r="CX108" s="888"/>
      <c r="CY108" s="888"/>
      <c r="CZ108" s="888"/>
      <c r="DA108" s="889"/>
      <c r="DC108" s="297"/>
      <c r="DD108" s="297"/>
      <c r="DE108" s="297"/>
      <c r="DF108" s="297"/>
    </row>
    <row r="109" spans="1:110" ht="7.5" customHeight="1" x14ac:dyDescent="0.2">
      <c r="A109" s="894">
        <v>13</v>
      </c>
      <c r="B109" s="419"/>
      <c r="C109" s="420"/>
      <c r="D109" s="420"/>
      <c r="E109" s="420"/>
      <c r="F109" s="882">
        <f>AS97</f>
        <v>12</v>
      </c>
      <c r="G109" s="882"/>
      <c r="H109" s="882"/>
      <c r="I109" s="882"/>
      <c r="J109" s="422"/>
      <c r="K109" s="882">
        <f>AN97</f>
        <v>21</v>
      </c>
      <c r="L109" s="882"/>
      <c r="M109" s="882"/>
      <c r="N109" s="882"/>
      <c r="O109" s="423"/>
      <c r="P109" s="423"/>
      <c r="Q109" s="423"/>
      <c r="R109" s="422"/>
      <c r="S109" s="439"/>
      <c r="T109" s="420"/>
      <c r="U109" s="420"/>
      <c r="V109" s="420"/>
      <c r="W109" s="882">
        <f>AS103</f>
        <v>4</v>
      </c>
      <c r="X109" s="882"/>
      <c r="Y109" s="882"/>
      <c r="Z109" s="882"/>
      <c r="AA109" s="422"/>
      <c r="AB109" s="882">
        <f>AN103</f>
        <v>21</v>
      </c>
      <c r="AC109" s="882"/>
      <c r="AD109" s="882"/>
      <c r="AE109" s="882"/>
      <c r="AF109" s="423"/>
      <c r="AG109" s="423"/>
      <c r="AH109" s="423"/>
      <c r="AI109" s="440"/>
      <c r="AJ109" s="924"/>
      <c r="AK109" s="925"/>
      <c r="AL109" s="925"/>
      <c r="AM109" s="925"/>
      <c r="AN109" s="925"/>
      <c r="AO109" s="925"/>
      <c r="AP109" s="925"/>
      <c r="AQ109" s="925"/>
      <c r="AR109" s="925"/>
      <c r="AS109" s="925"/>
      <c r="AT109" s="925"/>
      <c r="AU109" s="925"/>
      <c r="AV109" s="925"/>
      <c r="AW109" s="925"/>
      <c r="AX109" s="925"/>
      <c r="AY109" s="925"/>
      <c r="AZ109" s="926"/>
      <c r="BA109" s="419"/>
      <c r="BB109" s="420"/>
      <c r="BC109" s="420"/>
      <c r="BD109" s="420"/>
      <c r="BE109" s="882">
        <f>Dグループ集計表!AG20</f>
        <v>7</v>
      </c>
      <c r="BF109" s="882"/>
      <c r="BG109" s="882"/>
      <c r="BH109" s="882"/>
      <c r="BI109" s="422"/>
      <c r="BJ109" s="882">
        <f>Dグループ集計表!AI20</f>
        <v>21</v>
      </c>
      <c r="BK109" s="882"/>
      <c r="BL109" s="882"/>
      <c r="BM109" s="882"/>
      <c r="BN109" s="423"/>
      <c r="BO109" s="423"/>
      <c r="BP109" s="423"/>
      <c r="BQ109" s="422"/>
      <c r="BR109" s="881">
        <f>Dグループ集計表!J35</f>
        <v>0</v>
      </c>
      <c r="BS109" s="882"/>
      <c r="BT109" s="882"/>
      <c r="BU109" s="883"/>
      <c r="BV109" s="881">
        <f>Dグループ集計表!L35</f>
        <v>3</v>
      </c>
      <c r="BW109" s="882"/>
      <c r="BX109" s="882"/>
      <c r="BY109" s="883"/>
      <c r="BZ109" s="881">
        <f>Dグループ集計表!V35</f>
        <v>0</v>
      </c>
      <c r="CA109" s="882"/>
      <c r="CB109" s="882"/>
      <c r="CC109" s="883"/>
      <c r="CD109" s="881">
        <f>Dグループ集計表!Y35</f>
        <v>6</v>
      </c>
      <c r="CE109" s="882"/>
      <c r="CF109" s="882"/>
      <c r="CG109" s="883"/>
      <c r="CH109" s="935">
        <f>Dグループ集計表!AL35</f>
        <v>48</v>
      </c>
      <c r="CI109" s="936"/>
      <c r="CJ109" s="936"/>
      <c r="CK109" s="936"/>
      <c r="CL109" s="936"/>
      <c r="CM109" s="935">
        <f>Dグループ集計表!AO35</f>
        <v>126</v>
      </c>
      <c r="CN109" s="936"/>
      <c r="CO109" s="936"/>
      <c r="CP109" s="936"/>
      <c r="CQ109" s="941"/>
      <c r="CR109" s="944">
        <f>Dグループ集計表!AT35</f>
        <v>0.38095238095238093</v>
      </c>
      <c r="CS109" s="945"/>
      <c r="CT109" s="945"/>
      <c r="CU109" s="945"/>
      <c r="CV109" s="946"/>
      <c r="CW109" s="881">
        <v>4</v>
      </c>
      <c r="CX109" s="882"/>
      <c r="CY109" s="882"/>
      <c r="CZ109" s="882"/>
      <c r="DA109" s="883"/>
      <c r="DC109" s="297"/>
      <c r="DD109" s="297"/>
      <c r="DE109" s="297"/>
      <c r="DF109" s="297"/>
    </row>
    <row r="110" spans="1:110" ht="7.5" customHeight="1" x14ac:dyDescent="0.2">
      <c r="A110" s="895"/>
      <c r="B110" s="425"/>
      <c r="C110" s="414"/>
      <c r="D110" s="414"/>
      <c r="E110" s="414"/>
      <c r="F110" s="885"/>
      <c r="G110" s="885"/>
      <c r="H110" s="885"/>
      <c r="I110" s="885"/>
      <c r="J110" s="422"/>
      <c r="K110" s="885"/>
      <c r="L110" s="885"/>
      <c r="M110" s="885"/>
      <c r="N110" s="885"/>
      <c r="O110" s="417"/>
      <c r="P110" s="417"/>
      <c r="Q110" s="417"/>
      <c r="R110" s="416"/>
      <c r="S110" s="413"/>
      <c r="T110" s="414"/>
      <c r="U110" s="414"/>
      <c r="V110" s="414"/>
      <c r="W110" s="885"/>
      <c r="X110" s="885"/>
      <c r="Y110" s="885"/>
      <c r="Z110" s="885"/>
      <c r="AA110" s="422"/>
      <c r="AB110" s="885"/>
      <c r="AC110" s="885"/>
      <c r="AD110" s="885"/>
      <c r="AE110" s="885"/>
      <c r="AF110" s="417"/>
      <c r="AG110" s="417"/>
      <c r="AH110" s="417"/>
      <c r="AI110" s="441"/>
      <c r="AJ110" s="927"/>
      <c r="AK110" s="928"/>
      <c r="AL110" s="928"/>
      <c r="AM110" s="928"/>
      <c r="AN110" s="928"/>
      <c r="AO110" s="928"/>
      <c r="AP110" s="928"/>
      <c r="AQ110" s="928"/>
      <c r="AR110" s="928"/>
      <c r="AS110" s="928"/>
      <c r="AT110" s="928"/>
      <c r="AU110" s="928"/>
      <c r="AV110" s="928"/>
      <c r="AW110" s="928"/>
      <c r="AX110" s="928"/>
      <c r="AY110" s="928"/>
      <c r="AZ110" s="929"/>
      <c r="BA110" s="425"/>
      <c r="BB110" s="414"/>
      <c r="BC110" s="414"/>
      <c r="BD110" s="414"/>
      <c r="BE110" s="885"/>
      <c r="BF110" s="885"/>
      <c r="BG110" s="885"/>
      <c r="BH110" s="885"/>
      <c r="BI110" s="422"/>
      <c r="BJ110" s="885"/>
      <c r="BK110" s="885"/>
      <c r="BL110" s="885"/>
      <c r="BM110" s="885"/>
      <c r="BN110" s="417"/>
      <c r="BO110" s="417"/>
      <c r="BP110" s="417"/>
      <c r="BQ110" s="416"/>
      <c r="BR110" s="884"/>
      <c r="BS110" s="885"/>
      <c r="BT110" s="885"/>
      <c r="BU110" s="886"/>
      <c r="BV110" s="884"/>
      <c r="BW110" s="885"/>
      <c r="BX110" s="885"/>
      <c r="BY110" s="886"/>
      <c r="BZ110" s="884"/>
      <c r="CA110" s="885"/>
      <c r="CB110" s="885"/>
      <c r="CC110" s="886"/>
      <c r="CD110" s="884"/>
      <c r="CE110" s="885"/>
      <c r="CF110" s="885"/>
      <c r="CG110" s="886"/>
      <c r="CH110" s="937"/>
      <c r="CI110" s="938"/>
      <c r="CJ110" s="938"/>
      <c r="CK110" s="938"/>
      <c r="CL110" s="938"/>
      <c r="CM110" s="937"/>
      <c r="CN110" s="938"/>
      <c r="CO110" s="938"/>
      <c r="CP110" s="938"/>
      <c r="CQ110" s="942"/>
      <c r="CR110" s="947"/>
      <c r="CS110" s="948"/>
      <c r="CT110" s="948"/>
      <c r="CU110" s="948"/>
      <c r="CV110" s="949"/>
      <c r="CW110" s="884"/>
      <c r="CX110" s="885"/>
      <c r="CY110" s="885"/>
      <c r="CZ110" s="885"/>
      <c r="DA110" s="886"/>
      <c r="DC110" s="297"/>
      <c r="DD110" s="297"/>
      <c r="DE110" s="297"/>
      <c r="DF110" s="297"/>
    </row>
    <row r="111" spans="1:110" ht="7.5" customHeight="1" x14ac:dyDescent="0.2">
      <c r="A111" s="890" t="str">
        <f>IFERROR(VLOOKUP(A109,'抽選会用 '!$C$7:$D$28,2,FALSE),"")</f>
        <v>京都パスレル</v>
      </c>
      <c r="B111" s="884">
        <f>AW99</f>
        <v>0</v>
      </c>
      <c r="C111" s="885"/>
      <c r="D111" s="885"/>
      <c r="E111" s="885"/>
      <c r="F111" s="885">
        <f>AS99</f>
        <v>0</v>
      </c>
      <c r="G111" s="885"/>
      <c r="H111" s="885"/>
      <c r="I111" s="885"/>
      <c r="J111" s="416"/>
      <c r="K111" s="885">
        <f>AN99</f>
        <v>0</v>
      </c>
      <c r="L111" s="885"/>
      <c r="M111" s="885"/>
      <c r="N111" s="885"/>
      <c r="O111" s="885">
        <f>AJ99</f>
        <v>2</v>
      </c>
      <c r="P111" s="885"/>
      <c r="Q111" s="885"/>
      <c r="R111" s="886"/>
      <c r="S111" s="884">
        <f>AW105</f>
        <v>0</v>
      </c>
      <c r="T111" s="885"/>
      <c r="U111" s="885"/>
      <c r="V111" s="885"/>
      <c r="W111" s="885">
        <f>AS105</f>
        <v>0</v>
      </c>
      <c r="X111" s="885"/>
      <c r="Y111" s="885"/>
      <c r="Z111" s="885"/>
      <c r="AA111" s="416"/>
      <c r="AB111" s="885">
        <f>AN105</f>
        <v>0</v>
      </c>
      <c r="AC111" s="885"/>
      <c r="AD111" s="885"/>
      <c r="AE111" s="885"/>
      <c r="AF111" s="885">
        <f>BA105</f>
        <v>2</v>
      </c>
      <c r="AG111" s="885"/>
      <c r="AH111" s="885"/>
      <c r="AI111" s="886"/>
      <c r="AJ111" s="927"/>
      <c r="AK111" s="928"/>
      <c r="AL111" s="928"/>
      <c r="AM111" s="928"/>
      <c r="AN111" s="928"/>
      <c r="AO111" s="928"/>
      <c r="AP111" s="928"/>
      <c r="AQ111" s="928"/>
      <c r="AR111" s="928"/>
      <c r="AS111" s="928"/>
      <c r="AT111" s="928"/>
      <c r="AU111" s="928"/>
      <c r="AV111" s="928"/>
      <c r="AW111" s="928"/>
      <c r="AX111" s="928"/>
      <c r="AY111" s="928"/>
      <c r="AZ111" s="929"/>
      <c r="BA111" s="884">
        <f>Dグループ集計表!AE21</f>
        <v>0</v>
      </c>
      <c r="BB111" s="885"/>
      <c r="BC111" s="885"/>
      <c r="BD111" s="885"/>
      <c r="BE111" s="885">
        <f>Dグループ集計表!AG21</f>
        <v>0</v>
      </c>
      <c r="BF111" s="885"/>
      <c r="BG111" s="885"/>
      <c r="BH111" s="885"/>
      <c r="BI111" s="416"/>
      <c r="BJ111" s="885">
        <f>Dグループ集計表!AI21</f>
        <v>0</v>
      </c>
      <c r="BK111" s="885"/>
      <c r="BL111" s="885"/>
      <c r="BM111" s="885"/>
      <c r="BN111" s="885">
        <f>Dグループ集計表!AK21</f>
        <v>2</v>
      </c>
      <c r="BO111" s="885"/>
      <c r="BP111" s="885"/>
      <c r="BQ111" s="886"/>
      <c r="BR111" s="884"/>
      <c r="BS111" s="885"/>
      <c r="BT111" s="885"/>
      <c r="BU111" s="886"/>
      <c r="BV111" s="884"/>
      <c r="BW111" s="885"/>
      <c r="BX111" s="885"/>
      <c r="BY111" s="886"/>
      <c r="BZ111" s="884"/>
      <c r="CA111" s="885"/>
      <c r="CB111" s="885"/>
      <c r="CC111" s="886"/>
      <c r="CD111" s="884"/>
      <c r="CE111" s="885"/>
      <c r="CF111" s="885"/>
      <c r="CG111" s="886"/>
      <c r="CH111" s="937"/>
      <c r="CI111" s="938"/>
      <c r="CJ111" s="938"/>
      <c r="CK111" s="938"/>
      <c r="CL111" s="938"/>
      <c r="CM111" s="937"/>
      <c r="CN111" s="938"/>
      <c r="CO111" s="938"/>
      <c r="CP111" s="938"/>
      <c r="CQ111" s="942"/>
      <c r="CR111" s="947"/>
      <c r="CS111" s="948"/>
      <c r="CT111" s="948"/>
      <c r="CU111" s="948"/>
      <c r="CV111" s="949"/>
      <c r="CW111" s="884"/>
      <c r="CX111" s="885"/>
      <c r="CY111" s="885"/>
      <c r="CZ111" s="885"/>
      <c r="DA111" s="886"/>
      <c r="DC111" s="297"/>
      <c r="DD111" s="297"/>
      <c r="DE111" s="297"/>
      <c r="DF111" s="297"/>
    </row>
    <row r="112" spans="1:110" ht="7.5" customHeight="1" x14ac:dyDescent="0.2">
      <c r="A112" s="890" t="str">
        <f>IFERROR(VLOOKUP(A111,'抽選会用 '!$C$7:$D$28,3,FALSE),"")</f>
        <v/>
      </c>
      <c r="B112" s="884"/>
      <c r="C112" s="885"/>
      <c r="D112" s="885"/>
      <c r="E112" s="885"/>
      <c r="F112" s="885"/>
      <c r="G112" s="885"/>
      <c r="H112" s="885"/>
      <c r="I112" s="885"/>
      <c r="J112" s="416"/>
      <c r="K112" s="885"/>
      <c r="L112" s="885"/>
      <c r="M112" s="885"/>
      <c r="N112" s="885"/>
      <c r="O112" s="885"/>
      <c r="P112" s="885"/>
      <c r="Q112" s="885"/>
      <c r="R112" s="886"/>
      <c r="S112" s="884"/>
      <c r="T112" s="885"/>
      <c r="U112" s="885"/>
      <c r="V112" s="885"/>
      <c r="W112" s="885"/>
      <c r="X112" s="885"/>
      <c r="Y112" s="885"/>
      <c r="Z112" s="885"/>
      <c r="AA112" s="416"/>
      <c r="AB112" s="885"/>
      <c r="AC112" s="885"/>
      <c r="AD112" s="885"/>
      <c r="AE112" s="885"/>
      <c r="AF112" s="885"/>
      <c r="AG112" s="885"/>
      <c r="AH112" s="885"/>
      <c r="AI112" s="886"/>
      <c r="AJ112" s="927"/>
      <c r="AK112" s="928"/>
      <c r="AL112" s="928"/>
      <c r="AM112" s="928"/>
      <c r="AN112" s="928"/>
      <c r="AO112" s="928"/>
      <c r="AP112" s="928"/>
      <c r="AQ112" s="928"/>
      <c r="AR112" s="928"/>
      <c r="AS112" s="928"/>
      <c r="AT112" s="928"/>
      <c r="AU112" s="928"/>
      <c r="AV112" s="928"/>
      <c r="AW112" s="928"/>
      <c r="AX112" s="928"/>
      <c r="AY112" s="928"/>
      <c r="AZ112" s="929"/>
      <c r="BA112" s="884"/>
      <c r="BB112" s="885"/>
      <c r="BC112" s="885"/>
      <c r="BD112" s="885"/>
      <c r="BE112" s="885"/>
      <c r="BF112" s="885"/>
      <c r="BG112" s="885"/>
      <c r="BH112" s="885"/>
      <c r="BI112" s="416"/>
      <c r="BJ112" s="885"/>
      <c r="BK112" s="885"/>
      <c r="BL112" s="885"/>
      <c r="BM112" s="885"/>
      <c r="BN112" s="885"/>
      <c r="BO112" s="885"/>
      <c r="BP112" s="885"/>
      <c r="BQ112" s="886"/>
      <c r="BR112" s="884"/>
      <c r="BS112" s="885"/>
      <c r="BT112" s="885"/>
      <c r="BU112" s="886"/>
      <c r="BV112" s="884"/>
      <c r="BW112" s="885"/>
      <c r="BX112" s="885"/>
      <c r="BY112" s="886"/>
      <c r="BZ112" s="884"/>
      <c r="CA112" s="885"/>
      <c r="CB112" s="885"/>
      <c r="CC112" s="886"/>
      <c r="CD112" s="884"/>
      <c r="CE112" s="885"/>
      <c r="CF112" s="885"/>
      <c r="CG112" s="886"/>
      <c r="CH112" s="937"/>
      <c r="CI112" s="938"/>
      <c r="CJ112" s="938"/>
      <c r="CK112" s="938"/>
      <c r="CL112" s="938"/>
      <c r="CM112" s="937"/>
      <c r="CN112" s="938"/>
      <c r="CO112" s="938"/>
      <c r="CP112" s="938"/>
      <c r="CQ112" s="942"/>
      <c r="CR112" s="947"/>
      <c r="CS112" s="948"/>
      <c r="CT112" s="948"/>
      <c r="CU112" s="948"/>
      <c r="CV112" s="949"/>
      <c r="CW112" s="884"/>
      <c r="CX112" s="885"/>
      <c r="CY112" s="885"/>
      <c r="CZ112" s="885"/>
      <c r="DA112" s="886"/>
      <c r="DC112" s="297"/>
      <c r="DD112" s="297"/>
      <c r="DE112" s="297"/>
      <c r="DF112" s="297"/>
    </row>
    <row r="113" spans="1:110" ht="7.5" customHeight="1" x14ac:dyDescent="0.2">
      <c r="A113" s="304"/>
      <c r="B113" s="425"/>
      <c r="C113" s="414"/>
      <c r="D113" s="414"/>
      <c r="E113" s="414"/>
      <c r="F113" s="885">
        <f>AS101</f>
        <v>9</v>
      </c>
      <c r="G113" s="885"/>
      <c r="H113" s="885"/>
      <c r="I113" s="885"/>
      <c r="J113" s="416"/>
      <c r="K113" s="885">
        <f>AN101</f>
        <v>21</v>
      </c>
      <c r="L113" s="885"/>
      <c r="M113" s="885"/>
      <c r="N113" s="885"/>
      <c r="O113" s="417"/>
      <c r="P113" s="417"/>
      <c r="Q113" s="417"/>
      <c r="R113" s="416"/>
      <c r="S113" s="413"/>
      <c r="T113" s="414"/>
      <c r="U113" s="414"/>
      <c r="V113" s="414"/>
      <c r="W113" s="885">
        <f>AS107</f>
        <v>5</v>
      </c>
      <c r="X113" s="885"/>
      <c r="Y113" s="885"/>
      <c r="Z113" s="885"/>
      <c r="AA113" s="416"/>
      <c r="AB113" s="885">
        <f>AN107</f>
        <v>21</v>
      </c>
      <c r="AC113" s="885"/>
      <c r="AD113" s="885"/>
      <c r="AE113" s="885"/>
      <c r="AF113" s="417"/>
      <c r="AG113" s="417"/>
      <c r="AH113" s="417"/>
      <c r="AI113" s="441"/>
      <c r="AJ113" s="927"/>
      <c r="AK113" s="928"/>
      <c r="AL113" s="928"/>
      <c r="AM113" s="928"/>
      <c r="AN113" s="928"/>
      <c r="AO113" s="928"/>
      <c r="AP113" s="928"/>
      <c r="AQ113" s="928"/>
      <c r="AR113" s="928"/>
      <c r="AS113" s="928"/>
      <c r="AT113" s="928"/>
      <c r="AU113" s="928"/>
      <c r="AV113" s="928"/>
      <c r="AW113" s="928"/>
      <c r="AX113" s="928"/>
      <c r="AY113" s="928"/>
      <c r="AZ113" s="929"/>
      <c r="BA113" s="425"/>
      <c r="BB113" s="414"/>
      <c r="BC113" s="414"/>
      <c r="BD113" s="414"/>
      <c r="BE113" s="885">
        <f>Dグループ集計表!AG22</f>
        <v>11</v>
      </c>
      <c r="BF113" s="885"/>
      <c r="BG113" s="885"/>
      <c r="BH113" s="885"/>
      <c r="BI113" s="416"/>
      <c r="BJ113" s="885">
        <f>Dグループ集計表!AI22</f>
        <v>21</v>
      </c>
      <c r="BK113" s="885"/>
      <c r="BL113" s="885"/>
      <c r="BM113" s="885"/>
      <c r="BN113" s="417"/>
      <c r="BO113" s="417"/>
      <c r="BP113" s="417"/>
      <c r="BQ113" s="416"/>
      <c r="BR113" s="884"/>
      <c r="BS113" s="885"/>
      <c r="BT113" s="885"/>
      <c r="BU113" s="886"/>
      <c r="BV113" s="884"/>
      <c r="BW113" s="885"/>
      <c r="BX113" s="885"/>
      <c r="BY113" s="886"/>
      <c r="BZ113" s="884"/>
      <c r="CA113" s="885"/>
      <c r="CB113" s="885"/>
      <c r="CC113" s="886"/>
      <c r="CD113" s="884"/>
      <c r="CE113" s="885"/>
      <c r="CF113" s="885"/>
      <c r="CG113" s="886"/>
      <c r="CH113" s="937"/>
      <c r="CI113" s="938"/>
      <c r="CJ113" s="938"/>
      <c r="CK113" s="938"/>
      <c r="CL113" s="938"/>
      <c r="CM113" s="937"/>
      <c r="CN113" s="938"/>
      <c r="CO113" s="938"/>
      <c r="CP113" s="938"/>
      <c r="CQ113" s="942"/>
      <c r="CR113" s="947"/>
      <c r="CS113" s="948"/>
      <c r="CT113" s="948"/>
      <c r="CU113" s="948"/>
      <c r="CV113" s="949"/>
      <c r="CW113" s="884"/>
      <c r="CX113" s="885"/>
      <c r="CY113" s="885"/>
      <c r="CZ113" s="885"/>
      <c r="DA113" s="886"/>
      <c r="DC113" s="297"/>
      <c r="DD113" s="297"/>
      <c r="DE113" s="297"/>
      <c r="DF113" s="297"/>
    </row>
    <row r="114" spans="1:110" ht="7.5" customHeight="1" x14ac:dyDescent="0.2">
      <c r="A114" s="306"/>
      <c r="B114" s="437"/>
      <c r="C114" s="431"/>
      <c r="D114" s="431"/>
      <c r="E114" s="431"/>
      <c r="F114" s="888"/>
      <c r="G114" s="888"/>
      <c r="H114" s="888"/>
      <c r="I114" s="888"/>
      <c r="J114" s="433"/>
      <c r="K114" s="888"/>
      <c r="L114" s="888"/>
      <c r="M114" s="888"/>
      <c r="N114" s="888"/>
      <c r="O114" s="434"/>
      <c r="P114" s="434"/>
      <c r="Q114" s="434"/>
      <c r="R114" s="435"/>
      <c r="S114" s="430"/>
      <c r="T114" s="431"/>
      <c r="U114" s="431"/>
      <c r="V114" s="431"/>
      <c r="W114" s="888"/>
      <c r="X114" s="888"/>
      <c r="Y114" s="888"/>
      <c r="Z114" s="888"/>
      <c r="AA114" s="433"/>
      <c r="AB114" s="888"/>
      <c r="AC114" s="888"/>
      <c r="AD114" s="888"/>
      <c r="AE114" s="888"/>
      <c r="AF114" s="434"/>
      <c r="AG114" s="434"/>
      <c r="AH114" s="434"/>
      <c r="AI114" s="442"/>
      <c r="AJ114" s="930"/>
      <c r="AK114" s="931"/>
      <c r="AL114" s="931"/>
      <c r="AM114" s="931"/>
      <c r="AN114" s="931"/>
      <c r="AO114" s="931"/>
      <c r="AP114" s="931"/>
      <c r="AQ114" s="931"/>
      <c r="AR114" s="931"/>
      <c r="AS114" s="931"/>
      <c r="AT114" s="931"/>
      <c r="AU114" s="931"/>
      <c r="AV114" s="931"/>
      <c r="AW114" s="931"/>
      <c r="AX114" s="931"/>
      <c r="AY114" s="931"/>
      <c r="AZ114" s="932"/>
      <c r="BA114" s="437"/>
      <c r="BB114" s="431"/>
      <c r="BC114" s="431"/>
      <c r="BD114" s="431"/>
      <c r="BE114" s="888"/>
      <c r="BF114" s="888"/>
      <c r="BG114" s="888"/>
      <c r="BH114" s="888"/>
      <c r="BI114" s="433"/>
      <c r="BJ114" s="888"/>
      <c r="BK114" s="888"/>
      <c r="BL114" s="888"/>
      <c r="BM114" s="888"/>
      <c r="BN114" s="434"/>
      <c r="BO114" s="434"/>
      <c r="BP114" s="434"/>
      <c r="BQ114" s="435"/>
      <c r="BR114" s="887"/>
      <c r="BS114" s="888"/>
      <c r="BT114" s="888"/>
      <c r="BU114" s="889"/>
      <c r="BV114" s="887"/>
      <c r="BW114" s="888"/>
      <c r="BX114" s="888"/>
      <c r="BY114" s="889"/>
      <c r="BZ114" s="887"/>
      <c r="CA114" s="888"/>
      <c r="CB114" s="888"/>
      <c r="CC114" s="889"/>
      <c r="CD114" s="887"/>
      <c r="CE114" s="888"/>
      <c r="CF114" s="888"/>
      <c r="CG114" s="889"/>
      <c r="CH114" s="939"/>
      <c r="CI114" s="940"/>
      <c r="CJ114" s="940"/>
      <c r="CK114" s="940"/>
      <c r="CL114" s="940"/>
      <c r="CM114" s="939"/>
      <c r="CN114" s="940"/>
      <c r="CO114" s="940"/>
      <c r="CP114" s="940"/>
      <c r="CQ114" s="943"/>
      <c r="CR114" s="950"/>
      <c r="CS114" s="951"/>
      <c r="CT114" s="951"/>
      <c r="CU114" s="951"/>
      <c r="CV114" s="952"/>
      <c r="CW114" s="887"/>
      <c r="CX114" s="888"/>
      <c r="CY114" s="888"/>
      <c r="CZ114" s="888"/>
      <c r="DA114" s="889"/>
      <c r="DC114" s="297"/>
      <c r="DD114" s="297"/>
      <c r="DE114" s="297"/>
      <c r="DF114" s="297"/>
    </row>
    <row r="115" spans="1:110" ht="7.5" customHeight="1" x14ac:dyDescent="0.2">
      <c r="A115" s="894">
        <v>14</v>
      </c>
      <c r="B115" s="419"/>
      <c r="C115" s="420"/>
      <c r="D115" s="420"/>
      <c r="E115" s="420"/>
      <c r="F115" s="882">
        <f>BJ97</f>
        <v>21</v>
      </c>
      <c r="G115" s="882"/>
      <c r="H115" s="882"/>
      <c r="I115" s="882"/>
      <c r="J115" s="422"/>
      <c r="K115" s="882">
        <f>BE97</f>
        <v>16</v>
      </c>
      <c r="L115" s="882"/>
      <c r="M115" s="882"/>
      <c r="N115" s="882"/>
      <c r="O115" s="423"/>
      <c r="P115" s="423"/>
      <c r="Q115" s="423"/>
      <c r="R115" s="422"/>
      <c r="S115" s="439"/>
      <c r="T115" s="420"/>
      <c r="U115" s="420"/>
      <c r="V115" s="420"/>
      <c r="W115" s="882">
        <f>BJ103</f>
        <v>17</v>
      </c>
      <c r="X115" s="882"/>
      <c r="Y115" s="882"/>
      <c r="Z115" s="882"/>
      <c r="AA115" s="422"/>
      <c r="AB115" s="882">
        <f>BE103</f>
        <v>21</v>
      </c>
      <c r="AC115" s="882"/>
      <c r="AD115" s="882"/>
      <c r="AE115" s="882"/>
      <c r="AF115" s="423"/>
      <c r="AG115" s="423"/>
      <c r="AH115" s="423"/>
      <c r="AI115" s="422"/>
      <c r="AJ115" s="419"/>
      <c r="AK115" s="420"/>
      <c r="AL115" s="420"/>
      <c r="AM115" s="420"/>
      <c r="AN115" s="882">
        <f>BJ109</f>
        <v>21</v>
      </c>
      <c r="AO115" s="882"/>
      <c r="AP115" s="882"/>
      <c r="AQ115" s="882"/>
      <c r="AR115" s="422"/>
      <c r="AS115" s="882">
        <f>BE109</f>
        <v>7</v>
      </c>
      <c r="AT115" s="882"/>
      <c r="AU115" s="882"/>
      <c r="AV115" s="882"/>
      <c r="AW115" s="423"/>
      <c r="AX115" s="423"/>
      <c r="AY115" s="423"/>
      <c r="AZ115" s="440"/>
      <c r="BA115" s="924"/>
      <c r="BB115" s="925"/>
      <c r="BC115" s="925"/>
      <c r="BD115" s="925"/>
      <c r="BE115" s="925"/>
      <c r="BF115" s="925"/>
      <c r="BG115" s="925"/>
      <c r="BH115" s="925"/>
      <c r="BI115" s="925"/>
      <c r="BJ115" s="925"/>
      <c r="BK115" s="925"/>
      <c r="BL115" s="925"/>
      <c r="BM115" s="925"/>
      <c r="BN115" s="925"/>
      <c r="BO115" s="925"/>
      <c r="BP115" s="925"/>
      <c r="BQ115" s="926"/>
      <c r="BR115" s="881">
        <f>Dグループ集計表!J36</f>
        <v>2</v>
      </c>
      <c r="BS115" s="882"/>
      <c r="BT115" s="882"/>
      <c r="BU115" s="883"/>
      <c r="BV115" s="881">
        <f>Dグループ集計表!L36</f>
        <v>1</v>
      </c>
      <c r="BW115" s="882"/>
      <c r="BX115" s="882"/>
      <c r="BY115" s="883"/>
      <c r="BZ115" s="881">
        <f>Dグループ集計表!V36</f>
        <v>4</v>
      </c>
      <c r="CA115" s="882"/>
      <c r="CB115" s="882"/>
      <c r="CC115" s="883"/>
      <c r="CD115" s="881">
        <f>Dグループ集計表!Y36</f>
        <v>2</v>
      </c>
      <c r="CE115" s="882"/>
      <c r="CF115" s="882"/>
      <c r="CG115" s="883"/>
      <c r="CH115" s="935">
        <f>Dグループ集計表!AL36</f>
        <v>115</v>
      </c>
      <c r="CI115" s="936"/>
      <c r="CJ115" s="936"/>
      <c r="CK115" s="936"/>
      <c r="CL115" s="936"/>
      <c r="CM115" s="935">
        <f>Dグループ集計表!AO36</f>
        <v>90</v>
      </c>
      <c r="CN115" s="936"/>
      <c r="CO115" s="936"/>
      <c r="CP115" s="936"/>
      <c r="CQ115" s="941"/>
      <c r="CR115" s="944">
        <f>Dグループ集計表!AT36</f>
        <v>1.2777777777777777</v>
      </c>
      <c r="CS115" s="945"/>
      <c r="CT115" s="945"/>
      <c r="CU115" s="945"/>
      <c r="CV115" s="946"/>
      <c r="CW115" s="881">
        <v>2</v>
      </c>
      <c r="CX115" s="882"/>
      <c r="CY115" s="882"/>
      <c r="CZ115" s="882"/>
      <c r="DA115" s="883"/>
      <c r="DC115" s="297"/>
      <c r="DD115" s="297"/>
      <c r="DE115" s="297"/>
      <c r="DF115" s="297"/>
    </row>
    <row r="116" spans="1:110" ht="7.5" customHeight="1" x14ac:dyDescent="0.2">
      <c r="A116" s="895"/>
      <c r="B116" s="425"/>
      <c r="C116" s="414"/>
      <c r="D116" s="414"/>
      <c r="E116" s="414"/>
      <c r="F116" s="885"/>
      <c r="G116" s="885"/>
      <c r="H116" s="885"/>
      <c r="I116" s="885"/>
      <c r="J116" s="422"/>
      <c r="K116" s="885"/>
      <c r="L116" s="885"/>
      <c r="M116" s="885"/>
      <c r="N116" s="885"/>
      <c r="O116" s="417"/>
      <c r="P116" s="417"/>
      <c r="Q116" s="417"/>
      <c r="R116" s="416"/>
      <c r="S116" s="413"/>
      <c r="T116" s="414"/>
      <c r="U116" s="414"/>
      <c r="V116" s="414"/>
      <c r="W116" s="885"/>
      <c r="X116" s="885"/>
      <c r="Y116" s="885"/>
      <c r="Z116" s="885"/>
      <c r="AA116" s="422"/>
      <c r="AB116" s="885"/>
      <c r="AC116" s="885"/>
      <c r="AD116" s="885"/>
      <c r="AE116" s="885"/>
      <c r="AF116" s="417"/>
      <c r="AG116" s="417"/>
      <c r="AH116" s="417"/>
      <c r="AI116" s="416"/>
      <c r="AJ116" s="425"/>
      <c r="AK116" s="414"/>
      <c r="AL116" s="414"/>
      <c r="AM116" s="414"/>
      <c r="AN116" s="885"/>
      <c r="AO116" s="885"/>
      <c r="AP116" s="885"/>
      <c r="AQ116" s="885"/>
      <c r="AR116" s="422"/>
      <c r="AS116" s="885"/>
      <c r="AT116" s="885"/>
      <c r="AU116" s="885"/>
      <c r="AV116" s="885"/>
      <c r="AW116" s="417"/>
      <c r="AX116" s="417"/>
      <c r="AY116" s="417"/>
      <c r="AZ116" s="441"/>
      <c r="BA116" s="927"/>
      <c r="BB116" s="928"/>
      <c r="BC116" s="928"/>
      <c r="BD116" s="928"/>
      <c r="BE116" s="928"/>
      <c r="BF116" s="928"/>
      <c r="BG116" s="928"/>
      <c r="BH116" s="928"/>
      <c r="BI116" s="928"/>
      <c r="BJ116" s="928"/>
      <c r="BK116" s="928"/>
      <c r="BL116" s="928"/>
      <c r="BM116" s="928"/>
      <c r="BN116" s="928"/>
      <c r="BO116" s="928"/>
      <c r="BP116" s="928"/>
      <c r="BQ116" s="929"/>
      <c r="BR116" s="884"/>
      <c r="BS116" s="885"/>
      <c r="BT116" s="885"/>
      <c r="BU116" s="886"/>
      <c r="BV116" s="884"/>
      <c r="BW116" s="885"/>
      <c r="BX116" s="885"/>
      <c r="BY116" s="886"/>
      <c r="BZ116" s="884"/>
      <c r="CA116" s="885"/>
      <c r="CB116" s="885"/>
      <c r="CC116" s="886"/>
      <c r="CD116" s="884"/>
      <c r="CE116" s="885"/>
      <c r="CF116" s="885"/>
      <c r="CG116" s="886"/>
      <c r="CH116" s="937"/>
      <c r="CI116" s="938"/>
      <c r="CJ116" s="938"/>
      <c r="CK116" s="938"/>
      <c r="CL116" s="938"/>
      <c r="CM116" s="937"/>
      <c r="CN116" s="938"/>
      <c r="CO116" s="938"/>
      <c r="CP116" s="938"/>
      <c r="CQ116" s="942"/>
      <c r="CR116" s="947"/>
      <c r="CS116" s="948"/>
      <c r="CT116" s="948"/>
      <c r="CU116" s="948"/>
      <c r="CV116" s="949"/>
      <c r="CW116" s="884"/>
      <c r="CX116" s="885"/>
      <c r="CY116" s="885"/>
      <c r="CZ116" s="885"/>
      <c r="DA116" s="886"/>
      <c r="DC116" s="297"/>
      <c r="DD116" s="297"/>
      <c r="DE116" s="297"/>
      <c r="DF116" s="297"/>
    </row>
    <row r="117" spans="1:110" ht="7.5" customHeight="1" x14ac:dyDescent="0.2">
      <c r="A117" s="890" t="str">
        <f>IFERROR(VLOOKUP(A115,'抽選会用 '!$C$7:$D$28,2,FALSE),"")</f>
        <v>楓ヤング</v>
      </c>
      <c r="B117" s="884">
        <f>BN99</f>
        <v>2</v>
      </c>
      <c r="C117" s="885"/>
      <c r="D117" s="885"/>
      <c r="E117" s="885"/>
      <c r="F117" s="885">
        <f>BJ99</f>
        <v>0</v>
      </c>
      <c r="G117" s="885"/>
      <c r="H117" s="885"/>
      <c r="I117" s="885"/>
      <c r="J117" s="416"/>
      <c r="K117" s="885">
        <f>BE99</f>
        <v>0</v>
      </c>
      <c r="L117" s="885"/>
      <c r="M117" s="885"/>
      <c r="N117" s="885"/>
      <c r="O117" s="885">
        <f>BA99</f>
        <v>0</v>
      </c>
      <c r="P117" s="885"/>
      <c r="Q117" s="885"/>
      <c r="R117" s="886"/>
      <c r="S117" s="884">
        <f>BN105</f>
        <v>0</v>
      </c>
      <c r="T117" s="885"/>
      <c r="U117" s="885"/>
      <c r="V117" s="885"/>
      <c r="W117" s="885">
        <f>BJ105</f>
        <v>0</v>
      </c>
      <c r="X117" s="885"/>
      <c r="Y117" s="885"/>
      <c r="Z117" s="885"/>
      <c r="AA117" s="416"/>
      <c r="AB117" s="885">
        <f>BE105</f>
        <v>0</v>
      </c>
      <c r="AC117" s="885"/>
      <c r="AD117" s="885"/>
      <c r="AE117" s="885"/>
      <c r="AF117" s="885">
        <f>BA105</f>
        <v>2</v>
      </c>
      <c r="AG117" s="885"/>
      <c r="AH117" s="885"/>
      <c r="AI117" s="886"/>
      <c r="AJ117" s="884">
        <f>BN111</f>
        <v>2</v>
      </c>
      <c r="AK117" s="885"/>
      <c r="AL117" s="885"/>
      <c r="AM117" s="885"/>
      <c r="AN117" s="885">
        <f>BJ111</f>
        <v>0</v>
      </c>
      <c r="AO117" s="885"/>
      <c r="AP117" s="885"/>
      <c r="AQ117" s="885"/>
      <c r="AR117" s="416"/>
      <c r="AS117" s="885">
        <f>BE111</f>
        <v>0</v>
      </c>
      <c r="AT117" s="885"/>
      <c r="AU117" s="885"/>
      <c r="AV117" s="885"/>
      <c r="AW117" s="885">
        <f>BA111</f>
        <v>0</v>
      </c>
      <c r="AX117" s="885"/>
      <c r="AY117" s="885"/>
      <c r="AZ117" s="886"/>
      <c r="BA117" s="927"/>
      <c r="BB117" s="928"/>
      <c r="BC117" s="928"/>
      <c r="BD117" s="928"/>
      <c r="BE117" s="928"/>
      <c r="BF117" s="928"/>
      <c r="BG117" s="928"/>
      <c r="BH117" s="928"/>
      <c r="BI117" s="928"/>
      <c r="BJ117" s="928"/>
      <c r="BK117" s="928"/>
      <c r="BL117" s="928"/>
      <c r="BM117" s="928"/>
      <c r="BN117" s="928"/>
      <c r="BO117" s="928"/>
      <c r="BP117" s="928"/>
      <c r="BQ117" s="929"/>
      <c r="BR117" s="884"/>
      <c r="BS117" s="885"/>
      <c r="BT117" s="885"/>
      <c r="BU117" s="886"/>
      <c r="BV117" s="884"/>
      <c r="BW117" s="885"/>
      <c r="BX117" s="885"/>
      <c r="BY117" s="886"/>
      <c r="BZ117" s="884"/>
      <c r="CA117" s="885"/>
      <c r="CB117" s="885"/>
      <c r="CC117" s="886"/>
      <c r="CD117" s="884"/>
      <c r="CE117" s="885"/>
      <c r="CF117" s="885"/>
      <c r="CG117" s="886"/>
      <c r="CH117" s="937"/>
      <c r="CI117" s="938"/>
      <c r="CJ117" s="938"/>
      <c r="CK117" s="938"/>
      <c r="CL117" s="938"/>
      <c r="CM117" s="937"/>
      <c r="CN117" s="938"/>
      <c r="CO117" s="938"/>
      <c r="CP117" s="938"/>
      <c r="CQ117" s="942"/>
      <c r="CR117" s="947"/>
      <c r="CS117" s="948"/>
      <c r="CT117" s="948"/>
      <c r="CU117" s="948"/>
      <c r="CV117" s="949"/>
      <c r="CW117" s="884"/>
      <c r="CX117" s="885"/>
      <c r="CY117" s="885"/>
      <c r="CZ117" s="885"/>
      <c r="DA117" s="886"/>
      <c r="DC117" s="297"/>
      <c r="DD117" s="297"/>
      <c r="DE117" s="297"/>
      <c r="DF117" s="297"/>
    </row>
    <row r="118" spans="1:110" ht="7.5" customHeight="1" x14ac:dyDescent="0.2">
      <c r="A118" s="890" t="str">
        <f>IFERROR(VLOOKUP(A117,'抽選会用 '!$C$7:$D$28,3,FALSE),"")</f>
        <v/>
      </c>
      <c r="B118" s="884"/>
      <c r="C118" s="885"/>
      <c r="D118" s="885"/>
      <c r="E118" s="885"/>
      <c r="F118" s="885"/>
      <c r="G118" s="885"/>
      <c r="H118" s="885"/>
      <c r="I118" s="885"/>
      <c r="J118" s="416"/>
      <c r="K118" s="885"/>
      <c r="L118" s="885"/>
      <c r="M118" s="885"/>
      <c r="N118" s="885"/>
      <c r="O118" s="885"/>
      <c r="P118" s="885"/>
      <c r="Q118" s="885"/>
      <c r="R118" s="886"/>
      <c r="S118" s="884"/>
      <c r="T118" s="885"/>
      <c r="U118" s="885"/>
      <c r="V118" s="885"/>
      <c r="W118" s="885"/>
      <c r="X118" s="885"/>
      <c r="Y118" s="885"/>
      <c r="Z118" s="885"/>
      <c r="AA118" s="416"/>
      <c r="AB118" s="885"/>
      <c r="AC118" s="885"/>
      <c r="AD118" s="885"/>
      <c r="AE118" s="885"/>
      <c r="AF118" s="885"/>
      <c r="AG118" s="885"/>
      <c r="AH118" s="885"/>
      <c r="AI118" s="886"/>
      <c r="AJ118" s="884"/>
      <c r="AK118" s="885"/>
      <c r="AL118" s="885"/>
      <c r="AM118" s="885"/>
      <c r="AN118" s="885"/>
      <c r="AO118" s="885"/>
      <c r="AP118" s="885"/>
      <c r="AQ118" s="885"/>
      <c r="AR118" s="416"/>
      <c r="AS118" s="885"/>
      <c r="AT118" s="885"/>
      <c r="AU118" s="885"/>
      <c r="AV118" s="885"/>
      <c r="AW118" s="885"/>
      <c r="AX118" s="885"/>
      <c r="AY118" s="885"/>
      <c r="AZ118" s="886"/>
      <c r="BA118" s="927"/>
      <c r="BB118" s="928"/>
      <c r="BC118" s="928"/>
      <c r="BD118" s="928"/>
      <c r="BE118" s="928"/>
      <c r="BF118" s="928"/>
      <c r="BG118" s="928"/>
      <c r="BH118" s="928"/>
      <c r="BI118" s="928"/>
      <c r="BJ118" s="928"/>
      <c r="BK118" s="928"/>
      <c r="BL118" s="928"/>
      <c r="BM118" s="928"/>
      <c r="BN118" s="928"/>
      <c r="BO118" s="928"/>
      <c r="BP118" s="928"/>
      <c r="BQ118" s="929"/>
      <c r="BR118" s="884"/>
      <c r="BS118" s="885"/>
      <c r="BT118" s="885"/>
      <c r="BU118" s="886"/>
      <c r="BV118" s="884"/>
      <c r="BW118" s="885"/>
      <c r="BX118" s="885"/>
      <c r="BY118" s="886"/>
      <c r="BZ118" s="884"/>
      <c r="CA118" s="885"/>
      <c r="CB118" s="885"/>
      <c r="CC118" s="886"/>
      <c r="CD118" s="884"/>
      <c r="CE118" s="885"/>
      <c r="CF118" s="885"/>
      <c r="CG118" s="886"/>
      <c r="CH118" s="937"/>
      <c r="CI118" s="938"/>
      <c r="CJ118" s="938"/>
      <c r="CK118" s="938"/>
      <c r="CL118" s="938"/>
      <c r="CM118" s="937"/>
      <c r="CN118" s="938"/>
      <c r="CO118" s="938"/>
      <c r="CP118" s="938"/>
      <c r="CQ118" s="942"/>
      <c r="CR118" s="947"/>
      <c r="CS118" s="948"/>
      <c r="CT118" s="948"/>
      <c r="CU118" s="948"/>
      <c r="CV118" s="949"/>
      <c r="CW118" s="884"/>
      <c r="CX118" s="885"/>
      <c r="CY118" s="885"/>
      <c r="CZ118" s="885"/>
      <c r="DA118" s="886"/>
      <c r="DC118" s="297"/>
      <c r="DD118" s="297"/>
      <c r="DE118" s="297"/>
      <c r="DF118" s="297"/>
    </row>
    <row r="119" spans="1:110" ht="7.5" customHeight="1" x14ac:dyDescent="0.2">
      <c r="A119" s="304"/>
      <c r="B119" s="425"/>
      <c r="C119" s="414"/>
      <c r="D119" s="414"/>
      <c r="E119" s="414"/>
      <c r="F119" s="885">
        <f>BJ101</f>
        <v>21</v>
      </c>
      <c r="G119" s="885"/>
      <c r="H119" s="885"/>
      <c r="I119" s="885"/>
      <c r="J119" s="416"/>
      <c r="K119" s="885">
        <f>BE101</f>
        <v>14</v>
      </c>
      <c r="L119" s="885"/>
      <c r="M119" s="885"/>
      <c r="N119" s="885"/>
      <c r="O119" s="417"/>
      <c r="P119" s="417"/>
      <c r="Q119" s="417"/>
      <c r="R119" s="416"/>
      <c r="S119" s="413"/>
      <c r="T119" s="414"/>
      <c r="U119" s="414"/>
      <c r="V119" s="414"/>
      <c r="W119" s="885">
        <f>BJ107</f>
        <v>14</v>
      </c>
      <c r="X119" s="885"/>
      <c r="Y119" s="885"/>
      <c r="Z119" s="885"/>
      <c r="AA119" s="416"/>
      <c r="AB119" s="885">
        <f>BE107</f>
        <v>21</v>
      </c>
      <c r="AC119" s="885"/>
      <c r="AD119" s="885"/>
      <c r="AE119" s="885"/>
      <c r="AF119" s="417"/>
      <c r="AG119" s="417"/>
      <c r="AH119" s="417"/>
      <c r="AI119" s="416"/>
      <c r="AJ119" s="425"/>
      <c r="AK119" s="414"/>
      <c r="AL119" s="414"/>
      <c r="AM119" s="414"/>
      <c r="AN119" s="885">
        <f>BJ113</f>
        <v>21</v>
      </c>
      <c r="AO119" s="885"/>
      <c r="AP119" s="885"/>
      <c r="AQ119" s="885"/>
      <c r="AR119" s="416"/>
      <c r="AS119" s="885">
        <f>BE113</f>
        <v>11</v>
      </c>
      <c r="AT119" s="885"/>
      <c r="AU119" s="885"/>
      <c r="AV119" s="885"/>
      <c r="AW119" s="417"/>
      <c r="AX119" s="417"/>
      <c r="AY119" s="417"/>
      <c r="AZ119" s="441"/>
      <c r="BA119" s="927"/>
      <c r="BB119" s="928"/>
      <c r="BC119" s="928"/>
      <c r="BD119" s="928"/>
      <c r="BE119" s="928"/>
      <c r="BF119" s="928"/>
      <c r="BG119" s="928"/>
      <c r="BH119" s="928"/>
      <c r="BI119" s="928"/>
      <c r="BJ119" s="928"/>
      <c r="BK119" s="928"/>
      <c r="BL119" s="928"/>
      <c r="BM119" s="928"/>
      <c r="BN119" s="928"/>
      <c r="BO119" s="928"/>
      <c r="BP119" s="928"/>
      <c r="BQ119" s="929"/>
      <c r="BR119" s="884"/>
      <c r="BS119" s="885"/>
      <c r="BT119" s="885"/>
      <c r="BU119" s="886"/>
      <c r="BV119" s="884"/>
      <c r="BW119" s="885"/>
      <c r="BX119" s="885"/>
      <c r="BY119" s="886"/>
      <c r="BZ119" s="884"/>
      <c r="CA119" s="885"/>
      <c r="CB119" s="885"/>
      <c r="CC119" s="886"/>
      <c r="CD119" s="884"/>
      <c r="CE119" s="885"/>
      <c r="CF119" s="885"/>
      <c r="CG119" s="886"/>
      <c r="CH119" s="937"/>
      <c r="CI119" s="938"/>
      <c r="CJ119" s="938"/>
      <c r="CK119" s="938"/>
      <c r="CL119" s="938"/>
      <c r="CM119" s="937"/>
      <c r="CN119" s="938"/>
      <c r="CO119" s="938"/>
      <c r="CP119" s="938"/>
      <c r="CQ119" s="942"/>
      <c r="CR119" s="947"/>
      <c r="CS119" s="948"/>
      <c r="CT119" s="948"/>
      <c r="CU119" s="948"/>
      <c r="CV119" s="949"/>
      <c r="CW119" s="884"/>
      <c r="CX119" s="885"/>
      <c r="CY119" s="885"/>
      <c r="CZ119" s="885"/>
      <c r="DA119" s="886"/>
      <c r="DC119" s="297"/>
      <c r="DD119" s="297"/>
      <c r="DE119" s="297"/>
      <c r="DF119" s="297"/>
    </row>
    <row r="120" spans="1:110" ht="7.5" customHeight="1" x14ac:dyDescent="0.2">
      <c r="A120" s="306"/>
      <c r="B120" s="437"/>
      <c r="C120" s="431"/>
      <c r="D120" s="431"/>
      <c r="E120" s="431"/>
      <c r="F120" s="888"/>
      <c r="G120" s="888"/>
      <c r="H120" s="888"/>
      <c r="I120" s="888"/>
      <c r="J120" s="433"/>
      <c r="K120" s="888"/>
      <c r="L120" s="888"/>
      <c r="M120" s="888"/>
      <c r="N120" s="888"/>
      <c r="O120" s="434"/>
      <c r="P120" s="434"/>
      <c r="Q120" s="434"/>
      <c r="R120" s="435"/>
      <c r="S120" s="430"/>
      <c r="T120" s="431"/>
      <c r="U120" s="431"/>
      <c r="V120" s="431"/>
      <c r="W120" s="888"/>
      <c r="X120" s="888"/>
      <c r="Y120" s="888"/>
      <c r="Z120" s="888"/>
      <c r="AA120" s="433"/>
      <c r="AB120" s="888"/>
      <c r="AC120" s="888"/>
      <c r="AD120" s="888"/>
      <c r="AE120" s="888"/>
      <c r="AF120" s="434"/>
      <c r="AG120" s="434"/>
      <c r="AH120" s="434"/>
      <c r="AI120" s="435"/>
      <c r="AJ120" s="437"/>
      <c r="AK120" s="431"/>
      <c r="AL120" s="431"/>
      <c r="AM120" s="431"/>
      <c r="AN120" s="888"/>
      <c r="AO120" s="888"/>
      <c r="AP120" s="888"/>
      <c r="AQ120" s="888"/>
      <c r="AR120" s="433"/>
      <c r="AS120" s="888"/>
      <c r="AT120" s="888"/>
      <c r="AU120" s="888"/>
      <c r="AV120" s="888"/>
      <c r="AW120" s="434"/>
      <c r="AX120" s="434"/>
      <c r="AY120" s="434"/>
      <c r="AZ120" s="442"/>
      <c r="BA120" s="930"/>
      <c r="BB120" s="931"/>
      <c r="BC120" s="931"/>
      <c r="BD120" s="931"/>
      <c r="BE120" s="931"/>
      <c r="BF120" s="931"/>
      <c r="BG120" s="931"/>
      <c r="BH120" s="931"/>
      <c r="BI120" s="931"/>
      <c r="BJ120" s="931"/>
      <c r="BK120" s="931"/>
      <c r="BL120" s="931"/>
      <c r="BM120" s="931"/>
      <c r="BN120" s="931"/>
      <c r="BO120" s="931"/>
      <c r="BP120" s="931"/>
      <c r="BQ120" s="932"/>
      <c r="BR120" s="887"/>
      <c r="BS120" s="888"/>
      <c r="BT120" s="888"/>
      <c r="BU120" s="889"/>
      <c r="BV120" s="887"/>
      <c r="BW120" s="888"/>
      <c r="BX120" s="888"/>
      <c r="BY120" s="889"/>
      <c r="BZ120" s="887"/>
      <c r="CA120" s="888"/>
      <c r="CB120" s="888"/>
      <c r="CC120" s="889"/>
      <c r="CD120" s="887"/>
      <c r="CE120" s="888"/>
      <c r="CF120" s="888"/>
      <c r="CG120" s="889"/>
      <c r="CH120" s="939"/>
      <c r="CI120" s="940"/>
      <c r="CJ120" s="940"/>
      <c r="CK120" s="940"/>
      <c r="CL120" s="940"/>
      <c r="CM120" s="939"/>
      <c r="CN120" s="940"/>
      <c r="CO120" s="940"/>
      <c r="CP120" s="940"/>
      <c r="CQ120" s="943"/>
      <c r="CR120" s="950"/>
      <c r="CS120" s="951"/>
      <c r="CT120" s="951"/>
      <c r="CU120" s="951"/>
      <c r="CV120" s="952"/>
      <c r="CW120" s="887"/>
      <c r="CX120" s="888"/>
      <c r="CY120" s="888"/>
      <c r="CZ120" s="888"/>
      <c r="DA120" s="889"/>
      <c r="DC120" s="297"/>
      <c r="DD120" s="297"/>
      <c r="DE120" s="297"/>
      <c r="DF120" s="297"/>
    </row>
    <row r="121" spans="1:110" ht="8.1" customHeight="1" x14ac:dyDescent="0.2"/>
    <row r="122" spans="1:110" ht="8.1" customHeight="1" x14ac:dyDescent="0.2"/>
    <row r="123" spans="1:110" ht="8.1" customHeight="1" x14ac:dyDescent="0.2"/>
    <row r="124" spans="1:110" ht="8.1" customHeight="1" x14ac:dyDescent="0.2"/>
    <row r="125" spans="1:110" ht="8.1" customHeight="1" x14ac:dyDescent="0.2"/>
    <row r="126" spans="1:110" ht="8.1" customHeight="1" x14ac:dyDescent="0.2"/>
    <row r="127" spans="1:110" ht="8.1" customHeight="1" x14ac:dyDescent="0.2"/>
    <row r="128" spans="1:110" ht="8.1" customHeight="1" x14ac:dyDescent="0.2"/>
    <row r="129" ht="8.1" customHeight="1" x14ac:dyDescent="0.2"/>
    <row r="130" ht="8.1" customHeight="1" x14ac:dyDescent="0.2"/>
    <row r="131" ht="8.1" customHeight="1" x14ac:dyDescent="0.2"/>
    <row r="132" ht="8.1" customHeight="1" x14ac:dyDescent="0.2"/>
    <row r="133" ht="8.1" customHeight="1" x14ac:dyDescent="0.2"/>
    <row r="134" ht="8.1" customHeight="1" x14ac:dyDescent="0.2"/>
    <row r="135" ht="8.1" customHeight="1" x14ac:dyDescent="0.2"/>
    <row r="136" ht="8.1" customHeight="1" x14ac:dyDescent="0.2"/>
    <row r="137" ht="8.1" customHeight="1" x14ac:dyDescent="0.2"/>
    <row r="138" ht="8.1" customHeight="1" x14ac:dyDescent="0.2"/>
    <row r="139" ht="8.1" customHeight="1" x14ac:dyDescent="0.2"/>
    <row r="140" ht="8.1" customHeight="1" x14ac:dyDescent="0.2"/>
    <row r="141" ht="8.1" customHeight="1" x14ac:dyDescent="0.2"/>
    <row r="142" ht="8.1" customHeight="1" x14ac:dyDescent="0.2"/>
    <row r="143" ht="8.1" customHeight="1" x14ac:dyDescent="0.2"/>
    <row r="144" ht="8.1" customHeight="1" x14ac:dyDescent="0.2"/>
    <row r="145" ht="8.1" customHeight="1" x14ac:dyDescent="0.2"/>
    <row r="146" ht="8.1" customHeight="1" x14ac:dyDescent="0.2"/>
    <row r="147" ht="8.1" customHeight="1" x14ac:dyDescent="0.2"/>
    <row r="148" ht="8.1" customHeight="1" x14ac:dyDescent="0.2"/>
    <row r="149" ht="8.1" customHeight="1" x14ac:dyDescent="0.2"/>
    <row r="150" ht="8.1" customHeight="1" x14ac:dyDescent="0.2"/>
    <row r="151" ht="8.1" customHeight="1" x14ac:dyDescent="0.2"/>
    <row r="152" ht="8.1" customHeight="1" x14ac:dyDescent="0.2"/>
    <row r="153" ht="8.1" customHeight="1" x14ac:dyDescent="0.2"/>
    <row r="154" ht="8.1" customHeight="1" x14ac:dyDescent="0.2"/>
    <row r="155" ht="8.1" customHeight="1" x14ac:dyDescent="0.2"/>
    <row r="156" ht="8.1" customHeight="1" x14ac:dyDescent="0.2"/>
    <row r="157" ht="8.1" customHeight="1" x14ac:dyDescent="0.2"/>
  </sheetData>
  <mergeCells count="506">
    <mergeCell ref="A1:CU1"/>
    <mergeCell ref="A2:CU2"/>
    <mergeCell ref="A3:CU3"/>
    <mergeCell ref="BX5:CY5"/>
    <mergeCell ref="B6:G6"/>
    <mergeCell ref="H6:I6"/>
    <mergeCell ref="J6:BM6"/>
    <mergeCell ref="BO6:CA6"/>
    <mergeCell ref="BW10:CB11"/>
    <mergeCell ref="CC10:CH11"/>
    <mergeCell ref="CI10:CN11"/>
    <mergeCell ref="CO10:CT11"/>
    <mergeCell ref="BQ8:CB9"/>
    <mergeCell ref="CC8:CT9"/>
    <mergeCell ref="A8:A11"/>
    <mergeCell ref="BG8:BK11"/>
    <mergeCell ref="BL8:BP11"/>
    <mergeCell ref="CU8:CY11"/>
    <mergeCell ref="B9:T10"/>
    <mergeCell ref="U9:AM10"/>
    <mergeCell ref="AN9:BF10"/>
    <mergeCell ref="BQ10:BV11"/>
    <mergeCell ref="CO13:CT18"/>
    <mergeCell ref="CU13:CY18"/>
    <mergeCell ref="A15:A16"/>
    <mergeCell ref="V15:Y16"/>
    <mergeCell ref="Z15:AC16"/>
    <mergeCell ref="AE15:AH16"/>
    <mergeCell ref="AI15:AL16"/>
    <mergeCell ref="AX15:BA16"/>
    <mergeCell ref="BG13:BK18"/>
    <mergeCell ref="BL13:BP18"/>
    <mergeCell ref="BQ13:BV18"/>
    <mergeCell ref="BW13:CB18"/>
    <mergeCell ref="CC13:CH18"/>
    <mergeCell ref="CI13:CN18"/>
    <mergeCell ref="BB15:BE16"/>
    <mergeCell ref="Z17:AC18"/>
    <mergeCell ref="AE17:AH18"/>
    <mergeCell ref="AS17:AV18"/>
    <mergeCell ref="AX17:BA18"/>
    <mergeCell ref="A13:A14"/>
    <mergeCell ref="B13:T18"/>
    <mergeCell ref="Z13:AC14"/>
    <mergeCell ref="AE13:AH14"/>
    <mergeCell ref="AX13:BA14"/>
    <mergeCell ref="A19:A20"/>
    <mergeCell ref="G19:J20"/>
    <mergeCell ref="L19:O20"/>
    <mergeCell ref="U19:AM24"/>
    <mergeCell ref="AS19:AV20"/>
    <mergeCell ref="CI19:CN24"/>
    <mergeCell ref="AO13:AV16"/>
    <mergeCell ref="CU19:CY24"/>
    <mergeCell ref="A21:A22"/>
    <mergeCell ref="C21:F22"/>
    <mergeCell ref="G21:J22"/>
    <mergeCell ref="L21:O22"/>
    <mergeCell ref="P21:S22"/>
    <mergeCell ref="AO21:AR22"/>
    <mergeCell ref="AS21:AV22"/>
    <mergeCell ref="AX19:BA20"/>
    <mergeCell ref="BG19:BK24"/>
    <mergeCell ref="BL19:BP24"/>
    <mergeCell ref="BQ19:BV24"/>
    <mergeCell ref="BW19:CB24"/>
    <mergeCell ref="CC19:CH24"/>
    <mergeCell ref="AX21:BA22"/>
    <mergeCell ref="BB21:BE22"/>
    <mergeCell ref="G23:J24"/>
    <mergeCell ref="A25:A26"/>
    <mergeCell ref="G25:J26"/>
    <mergeCell ref="L25:O26"/>
    <mergeCell ref="Z25:AC26"/>
    <mergeCell ref="AE25:AH26"/>
    <mergeCell ref="AN25:BF30"/>
    <mergeCell ref="A27:A28"/>
    <mergeCell ref="C27:F28"/>
    <mergeCell ref="G27:J28"/>
    <mergeCell ref="L27:O28"/>
    <mergeCell ref="P27:S28"/>
    <mergeCell ref="V27:Y28"/>
    <mergeCell ref="Z27:AC28"/>
    <mergeCell ref="AE27:AH28"/>
    <mergeCell ref="CI25:CN30"/>
    <mergeCell ref="CC37:CH38"/>
    <mergeCell ref="CI37:CN38"/>
    <mergeCell ref="CO37:CT38"/>
    <mergeCell ref="BQ35:CB36"/>
    <mergeCell ref="CC35:CT36"/>
    <mergeCell ref="L23:O24"/>
    <mergeCell ref="AS23:AV24"/>
    <mergeCell ref="AX23:BA24"/>
    <mergeCell ref="CO19:CT24"/>
    <mergeCell ref="AS39:AV40"/>
    <mergeCell ref="AX39:BA40"/>
    <mergeCell ref="BG39:BK44"/>
    <mergeCell ref="BG35:BK38"/>
    <mergeCell ref="BL35:BP38"/>
    <mergeCell ref="A35:A38"/>
    <mergeCell ref="BG25:BK30"/>
    <mergeCell ref="CU35:CY38"/>
    <mergeCell ref="B36:T37"/>
    <mergeCell ref="U36:AM37"/>
    <mergeCell ref="AN36:BF37"/>
    <mergeCell ref="BQ37:BV38"/>
    <mergeCell ref="BW37:CB38"/>
    <mergeCell ref="AI27:AL28"/>
    <mergeCell ref="G29:J30"/>
    <mergeCell ref="L29:O30"/>
    <mergeCell ref="Z29:AC30"/>
    <mergeCell ref="AE29:AH30"/>
    <mergeCell ref="CO25:CT30"/>
    <mergeCell ref="CU25:CY30"/>
    <mergeCell ref="BL25:BP30"/>
    <mergeCell ref="BQ25:BV30"/>
    <mergeCell ref="BW25:CB30"/>
    <mergeCell ref="CC25:CH30"/>
    <mergeCell ref="CU39:CY44"/>
    <mergeCell ref="A41:A42"/>
    <mergeCell ref="V41:Y42"/>
    <mergeCell ref="Z41:AC42"/>
    <mergeCell ref="AE41:AH42"/>
    <mergeCell ref="AI41:AL42"/>
    <mergeCell ref="AO41:AR42"/>
    <mergeCell ref="AS41:AV42"/>
    <mergeCell ref="AX41:BA42"/>
    <mergeCell ref="BB41:BE42"/>
    <mergeCell ref="BL39:BP44"/>
    <mergeCell ref="BQ39:BV44"/>
    <mergeCell ref="BW39:CB44"/>
    <mergeCell ref="CC39:CH44"/>
    <mergeCell ref="CI39:CN44"/>
    <mergeCell ref="CO39:CT44"/>
    <mergeCell ref="Z43:AC44"/>
    <mergeCell ref="AE43:AH44"/>
    <mergeCell ref="AS43:AV44"/>
    <mergeCell ref="AX43:BA44"/>
    <mergeCell ref="A39:A40"/>
    <mergeCell ref="B39:T44"/>
    <mergeCell ref="Z39:AC40"/>
    <mergeCell ref="AE39:AH40"/>
    <mergeCell ref="A45:A46"/>
    <mergeCell ref="G45:J46"/>
    <mergeCell ref="L45:O46"/>
    <mergeCell ref="U45:AM50"/>
    <mergeCell ref="AS45:AV46"/>
    <mergeCell ref="AX45:BA46"/>
    <mergeCell ref="CO45:CT50"/>
    <mergeCell ref="CU45:CY50"/>
    <mergeCell ref="A47:A48"/>
    <mergeCell ref="C47:F48"/>
    <mergeCell ref="G47:J48"/>
    <mergeCell ref="L47:O48"/>
    <mergeCell ref="P47:S48"/>
    <mergeCell ref="AO47:AR48"/>
    <mergeCell ref="AS47:AV48"/>
    <mergeCell ref="AX47:BA48"/>
    <mergeCell ref="BG45:BK50"/>
    <mergeCell ref="BL45:BP50"/>
    <mergeCell ref="BQ45:BV50"/>
    <mergeCell ref="BW45:CB50"/>
    <mergeCell ref="CC45:CH50"/>
    <mergeCell ref="CI45:CN50"/>
    <mergeCell ref="BB47:BE48"/>
    <mergeCell ref="G49:J50"/>
    <mergeCell ref="L49:O50"/>
    <mergeCell ref="AS49:AV50"/>
    <mergeCell ref="AX49:BA50"/>
    <mergeCell ref="A51:A52"/>
    <mergeCell ref="G51:J52"/>
    <mergeCell ref="L51:O52"/>
    <mergeCell ref="Z51:AC52"/>
    <mergeCell ref="AE51:AH52"/>
    <mergeCell ref="A53:A54"/>
    <mergeCell ref="C53:F54"/>
    <mergeCell ref="G53:J54"/>
    <mergeCell ref="L53:O54"/>
    <mergeCell ref="P53:S54"/>
    <mergeCell ref="V53:Y54"/>
    <mergeCell ref="Z53:AC54"/>
    <mergeCell ref="AN51:BF56"/>
    <mergeCell ref="BG51:BK56"/>
    <mergeCell ref="CW61:DA64"/>
    <mergeCell ref="B62:R63"/>
    <mergeCell ref="S62:AI63"/>
    <mergeCell ref="AJ62:AZ63"/>
    <mergeCell ref="BA62:BQ63"/>
    <mergeCell ref="AE53:AH54"/>
    <mergeCell ref="AI53:AL54"/>
    <mergeCell ref="G55:J56"/>
    <mergeCell ref="L55:O56"/>
    <mergeCell ref="Z55:AC56"/>
    <mergeCell ref="AE55:AH56"/>
    <mergeCell ref="CI51:CN56"/>
    <mergeCell ref="CO51:CT56"/>
    <mergeCell ref="CU51:CY56"/>
    <mergeCell ref="BL51:BP56"/>
    <mergeCell ref="BQ51:BV56"/>
    <mergeCell ref="BW51:CB56"/>
    <mergeCell ref="CC51:CH56"/>
    <mergeCell ref="BZ63:CC64"/>
    <mergeCell ref="CD63:CG64"/>
    <mergeCell ref="CH63:CL64"/>
    <mergeCell ref="CM63:CQ64"/>
    <mergeCell ref="CR63:CV64"/>
    <mergeCell ref="A65:A66"/>
    <mergeCell ref="B65:R70"/>
    <mergeCell ref="W65:Z66"/>
    <mergeCell ref="AB65:AE66"/>
    <mergeCell ref="AN65:AQ66"/>
    <mergeCell ref="A61:A64"/>
    <mergeCell ref="BR61:BU64"/>
    <mergeCell ref="BV61:BY64"/>
    <mergeCell ref="BZ61:CG62"/>
    <mergeCell ref="BJ69:BM70"/>
    <mergeCell ref="AJ67:AM68"/>
    <mergeCell ref="AN67:AQ68"/>
    <mergeCell ref="AS67:AV68"/>
    <mergeCell ref="AW67:AZ68"/>
    <mergeCell ref="BA67:BD68"/>
    <mergeCell ref="BE67:BH68"/>
    <mergeCell ref="CH61:CV62"/>
    <mergeCell ref="CD65:CG70"/>
    <mergeCell ref="CH65:CL70"/>
    <mergeCell ref="CM65:CQ70"/>
    <mergeCell ref="CR65:CV70"/>
    <mergeCell ref="CW65:DA70"/>
    <mergeCell ref="A67:A68"/>
    <mergeCell ref="S67:V68"/>
    <mergeCell ref="W67:Z68"/>
    <mergeCell ref="AB67:AE68"/>
    <mergeCell ref="AF67:AI68"/>
    <mergeCell ref="AS65:AV66"/>
    <mergeCell ref="BE65:BH66"/>
    <mergeCell ref="BJ65:BM66"/>
    <mergeCell ref="BR65:BU70"/>
    <mergeCell ref="BV65:BY70"/>
    <mergeCell ref="BZ65:CC70"/>
    <mergeCell ref="BJ67:BM68"/>
    <mergeCell ref="BN67:BQ68"/>
    <mergeCell ref="W69:Z70"/>
    <mergeCell ref="AB69:AE70"/>
    <mergeCell ref="AN69:AQ70"/>
    <mergeCell ref="AS69:AV70"/>
    <mergeCell ref="BE69:BH70"/>
    <mergeCell ref="CH71:CL76"/>
    <mergeCell ref="CM71:CQ76"/>
    <mergeCell ref="CR71:CV76"/>
    <mergeCell ref="CW71:DA76"/>
    <mergeCell ref="A73:A74"/>
    <mergeCell ref="B73:E74"/>
    <mergeCell ref="F73:I74"/>
    <mergeCell ref="K73:N74"/>
    <mergeCell ref="O73:R74"/>
    <mergeCell ref="AJ73:AM74"/>
    <mergeCell ref="BE71:BH72"/>
    <mergeCell ref="BJ71:BM72"/>
    <mergeCell ref="BR71:BU76"/>
    <mergeCell ref="BV71:BY76"/>
    <mergeCell ref="BZ71:CC76"/>
    <mergeCell ref="CD71:CG76"/>
    <mergeCell ref="BJ75:BM76"/>
    <mergeCell ref="A71:A72"/>
    <mergeCell ref="F71:I72"/>
    <mergeCell ref="K71:N72"/>
    <mergeCell ref="S71:AI76"/>
    <mergeCell ref="AN71:AQ72"/>
    <mergeCell ref="AS71:AV72"/>
    <mergeCell ref="AN73:AQ74"/>
    <mergeCell ref="AW73:AZ74"/>
    <mergeCell ref="BA73:BD74"/>
    <mergeCell ref="BE73:BH74"/>
    <mergeCell ref="BJ73:BM74"/>
    <mergeCell ref="BN73:BQ74"/>
    <mergeCell ref="F75:I76"/>
    <mergeCell ref="K75:N76"/>
    <mergeCell ref="AN75:AQ76"/>
    <mergeCell ref="AS75:AV76"/>
    <mergeCell ref="BE75:BH76"/>
    <mergeCell ref="AS73:AV74"/>
    <mergeCell ref="CH77:CL82"/>
    <mergeCell ref="CM77:CQ82"/>
    <mergeCell ref="CR77:CV82"/>
    <mergeCell ref="CW77:DA82"/>
    <mergeCell ref="A79:A80"/>
    <mergeCell ref="B79:E80"/>
    <mergeCell ref="F79:I80"/>
    <mergeCell ref="K79:N80"/>
    <mergeCell ref="O79:R80"/>
    <mergeCell ref="S79:V80"/>
    <mergeCell ref="BE77:BH78"/>
    <mergeCell ref="BJ77:BM78"/>
    <mergeCell ref="BR77:BU82"/>
    <mergeCell ref="BV77:BY82"/>
    <mergeCell ref="BZ77:CC82"/>
    <mergeCell ref="CD77:CG82"/>
    <mergeCell ref="A77:A78"/>
    <mergeCell ref="F77:I78"/>
    <mergeCell ref="K77:N78"/>
    <mergeCell ref="W77:Z78"/>
    <mergeCell ref="AB77:AE78"/>
    <mergeCell ref="AJ77:AZ82"/>
    <mergeCell ref="W79:Z80"/>
    <mergeCell ref="AB79:AE80"/>
    <mergeCell ref="BA79:BD80"/>
    <mergeCell ref="BE79:BH80"/>
    <mergeCell ref="BJ79:BM80"/>
    <mergeCell ref="BN79:BQ80"/>
    <mergeCell ref="F81:I82"/>
    <mergeCell ref="K81:N82"/>
    <mergeCell ref="W81:Z82"/>
    <mergeCell ref="AB81:AE82"/>
    <mergeCell ref="BE81:BH82"/>
    <mergeCell ref="BJ81:BM82"/>
    <mergeCell ref="AF79:AI80"/>
    <mergeCell ref="A85:A86"/>
    <mergeCell ref="B85:E86"/>
    <mergeCell ref="F85:I86"/>
    <mergeCell ref="K85:N86"/>
    <mergeCell ref="O85:R86"/>
    <mergeCell ref="S85:V86"/>
    <mergeCell ref="AS83:AV84"/>
    <mergeCell ref="BA83:BQ88"/>
    <mergeCell ref="BR83:BU88"/>
    <mergeCell ref="AW85:AZ86"/>
    <mergeCell ref="A83:A84"/>
    <mergeCell ref="F83:I84"/>
    <mergeCell ref="K83:N84"/>
    <mergeCell ref="W83:Z84"/>
    <mergeCell ref="AB83:AE84"/>
    <mergeCell ref="AN83:AQ84"/>
    <mergeCell ref="W85:Z86"/>
    <mergeCell ref="AB85:AE86"/>
    <mergeCell ref="AF85:AI86"/>
    <mergeCell ref="AJ85:AM86"/>
    <mergeCell ref="AN85:AQ86"/>
    <mergeCell ref="AS85:AV86"/>
    <mergeCell ref="CH83:CL88"/>
    <mergeCell ref="CM83:CQ88"/>
    <mergeCell ref="CR83:CV88"/>
    <mergeCell ref="BV83:BY88"/>
    <mergeCell ref="BZ83:CC88"/>
    <mergeCell ref="CD83:CG88"/>
    <mergeCell ref="CW93:DA96"/>
    <mergeCell ref="B94:R95"/>
    <mergeCell ref="S94:AI95"/>
    <mergeCell ref="AJ94:AZ95"/>
    <mergeCell ref="BA94:BQ95"/>
    <mergeCell ref="F87:I88"/>
    <mergeCell ref="K87:N88"/>
    <mergeCell ref="W87:Z88"/>
    <mergeCell ref="AB87:AE88"/>
    <mergeCell ref="AN87:AQ88"/>
    <mergeCell ref="AS87:AV88"/>
    <mergeCell ref="CW83:DA88"/>
    <mergeCell ref="BZ95:CC96"/>
    <mergeCell ref="CD95:CG96"/>
    <mergeCell ref="CH95:CL96"/>
    <mergeCell ref="CM95:CQ96"/>
    <mergeCell ref="CR95:CV96"/>
    <mergeCell ref="CH93:CV94"/>
    <mergeCell ref="A97:A98"/>
    <mergeCell ref="B97:R102"/>
    <mergeCell ref="W97:Z98"/>
    <mergeCell ref="AB97:AE98"/>
    <mergeCell ref="AN97:AQ98"/>
    <mergeCell ref="A93:A96"/>
    <mergeCell ref="BR93:BU96"/>
    <mergeCell ref="BV93:BY96"/>
    <mergeCell ref="BZ93:CG94"/>
    <mergeCell ref="CD97:CG102"/>
    <mergeCell ref="AN99:AQ100"/>
    <mergeCell ref="AS99:AV100"/>
    <mergeCell ref="AW99:AZ100"/>
    <mergeCell ref="BA99:BD100"/>
    <mergeCell ref="BE99:BH100"/>
    <mergeCell ref="CH97:CL102"/>
    <mergeCell ref="CM97:CQ102"/>
    <mergeCell ref="CR97:CV102"/>
    <mergeCell ref="CW97:DA102"/>
    <mergeCell ref="A99:A100"/>
    <mergeCell ref="S99:V100"/>
    <mergeCell ref="W99:Z100"/>
    <mergeCell ref="AB99:AE100"/>
    <mergeCell ref="AF99:AI100"/>
    <mergeCell ref="AS97:AV98"/>
    <mergeCell ref="BE97:BH98"/>
    <mergeCell ref="BJ97:BM98"/>
    <mergeCell ref="BR97:BU102"/>
    <mergeCell ref="BV97:BY102"/>
    <mergeCell ref="BZ97:CC102"/>
    <mergeCell ref="BJ99:BM100"/>
    <mergeCell ref="BN99:BQ100"/>
    <mergeCell ref="W101:Z102"/>
    <mergeCell ref="AB101:AE102"/>
    <mergeCell ref="AN101:AQ102"/>
    <mergeCell ref="AS101:AV102"/>
    <mergeCell ref="BE101:BH102"/>
    <mergeCell ref="BJ101:BM102"/>
    <mergeCell ref="AJ99:AM100"/>
    <mergeCell ref="CH103:CL108"/>
    <mergeCell ref="CM103:CQ108"/>
    <mergeCell ref="CR103:CV108"/>
    <mergeCell ref="CW103:DA108"/>
    <mergeCell ref="A105:A106"/>
    <mergeCell ref="B105:E106"/>
    <mergeCell ref="F105:I106"/>
    <mergeCell ref="K105:N106"/>
    <mergeCell ref="O105:R106"/>
    <mergeCell ref="AJ105:AM106"/>
    <mergeCell ref="BE103:BH104"/>
    <mergeCell ref="BJ103:BM104"/>
    <mergeCell ref="BR103:BU108"/>
    <mergeCell ref="BV103:BY108"/>
    <mergeCell ref="BZ103:CC108"/>
    <mergeCell ref="CD103:CG108"/>
    <mergeCell ref="BJ107:BM108"/>
    <mergeCell ref="A103:A104"/>
    <mergeCell ref="F103:I104"/>
    <mergeCell ref="K103:N104"/>
    <mergeCell ref="S103:AI108"/>
    <mergeCell ref="AN103:AQ104"/>
    <mergeCell ref="AS103:AV104"/>
    <mergeCell ref="AN105:AQ106"/>
    <mergeCell ref="AW105:AZ106"/>
    <mergeCell ref="BA105:BD106"/>
    <mergeCell ref="BE105:BH106"/>
    <mergeCell ref="BJ105:BM106"/>
    <mergeCell ref="BN105:BQ106"/>
    <mergeCell ref="F107:I108"/>
    <mergeCell ref="K107:N108"/>
    <mergeCell ref="AN107:AQ108"/>
    <mergeCell ref="AS107:AV108"/>
    <mergeCell ref="BE107:BH108"/>
    <mergeCell ref="AS105:AV106"/>
    <mergeCell ref="CH109:CL114"/>
    <mergeCell ref="CM109:CQ114"/>
    <mergeCell ref="CR109:CV114"/>
    <mergeCell ref="CW109:DA114"/>
    <mergeCell ref="A111:A112"/>
    <mergeCell ref="B111:E112"/>
    <mergeCell ref="F111:I112"/>
    <mergeCell ref="K111:N112"/>
    <mergeCell ref="O111:R112"/>
    <mergeCell ref="S111:V112"/>
    <mergeCell ref="BE109:BH110"/>
    <mergeCell ref="BJ109:BM110"/>
    <mergeCell ref="BR109:BU114"/>
    <mergeCell ref="BV109:BY114"/>
    <mergeCell ref="BZ109:CC114"/>
    <mergeCell ref="CD109:CG114"/>
    <mergeCell ref="A109:A110"/>
    <mergeCell ref="F109:I110"/>
    <mergeCell ref="K109:N110"/>
    <mergeCell ref="W109:Z110"/>
    <mergeCell ref="AB109:AE110"/>
    <mergeCell ref="AJ109:AZ114"/>
    <mergeCell ref="W111:Z112"/>
    <mergeCell ref="AB111:AE112"/>
    <mergeCell ref="BA111:BD112"/>
    <mergeCell ref="BE111:BH112"/>
    <mergeCell ref="BJ111:BM112"/>
    <mergeCell ref="BN111:BQ112"/>
    <mergeCell ref="F113:I114"/>
    <mergeCell ref="K113:N114"/>
    <mergeCell ref="W113:Z114"/>
    <mergeCell ref="AB113:AE114"/>
    <mergeCell ref="BE113:BH114"/>
    <mergeCell ref="BJ113:BM114"/>
    <mergeCell ref="AF111:AI112"/>
    <mergeCell ref="CH115:CL120"/>
    <mergeCell ref="CM115:CQ120"/>
    <mergeCell ref="CR115:CV120"/>
    <mergeCell ref="CW115:DA120"/>
    <mergeCell ref="A117:A118"/>
    <mergeCell ref="B117:E118"/>
    <mergeCell ref="F117:I118"/>
    <mergeCell ref="K117:N118"/>
    <mergeCell ref="O117:R118"/>
    <mergeCell ref="S117:V118"/>
    <mergeCell ref="AS115:AV116"/>
    <mergeCell ref="BA115:BQ120"/>
    <mergeCell ref="BR115:BU120"/>
    <mergeCell ref="BV115:BY120"/>
    <mergeCell ref="BZ115:CC120"/>
    <mergeCell ref="CD115:CG120"/>
    <mergeCell ref="AW117:AZ118"/>
    <mergeCell ref="A115:A116"/>
    <mergeCell ref="F115:I116"/>
    <mergeCell ref="K115:N116"/>
    <mergeCell ref="W115:Z116"/>
    <mergeCell ref="AB115:AE116"/>
    <mergeCell ref="AN115:AQ116"/>
    <mergeCell ref="F119:I120"/>
    <mergeCell ref="K119:N120"/>
    <mergeCell ref="W119:Z120"/>
    <mergeCell ref="AB119:AE120"/>
    <mergeCell ref="AN119:AQ120"/>
    <mergeCell ref="AS119:AV120"/>
    <mergeCell ref="W117:Z118"/>
    <mergeCell ref="AB117:AE118"/>
    <mergeCell ref="AF117:AI118"/>
    <mergeCell ref="AJ117:AM118"/>
    <mergeCell ref="AN117:AQ118"/>
    <mergeCell ref="AS117:AV118"/>
  </mergeCells>
  <phoneticPr fontId="6"/>
  <printOptions horizontalCentered="1"/>
  <pageMargins left="0.27559055118110237" right="0" top="0.39370078740157483" bottom="0" header="0.31496062992125984" footer="0.31496062992125984"/>
  <pageSetup paperSize="9" scale="8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440E-5394-45D8-A5ED-A88252445151}">
  <dimension ref="A1:DJ104"/>
  <sheetViews>
    <sheetView topLeftCell="A34" workbookViewId="0">
      <selection activeCell="CU60" sqref="CU60"/>
    </sheetView>
  </sheetViews>
  <sheetFormatPr defaultColWidth="8.88671875" defaultRowHeight="13.2" x14ac:dyDescent="0.2"/>
  <cols>
    <col min="1" max="16" width="1.33203125" style="314" customWidth="1"/>
    <col min="17" max="18" width="1.21875" style="314" customWidth="1"/>
    <col min="19" max="43" width="1.33203125" style="314" customWidth="1"/>
    <col min="44" max="45" width="0.44140625" style="314" customWidth="1"/>
    <col min="46" max="70" width="1.33203125" style="314" customWidth="1"/>
    <col min="71" max="72" width="1.21875" style="314" customWidth="1"/>
    <col min="73" max="243" width="1.33203125" style="314" customWidth="1"/>
    <col min="244" max="16384" width="8.88671875" style="314"/>
  </cols>
  <sheetData>
    <row r="1" spans="1:114" s="409" customFormat="1" ht="19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1079" t="s">
        <v>90</v>
      </c>
      <c r="AL1" s="1079"/>
      <c r="AM1" s="1079"/>
      <c r="AN1" s="1079"/>
      <c r="AO1" s="1079"/>
      <c r="AP1" s="1079"/>
      <c r="AQ1" s="1079"/>
      <c r="AR1" s="1079"/>
      <c r="AS1" s="1079"/>
      <c r="AT1" s="1079"/>
      <c r="AU1" s="1079"/>
      <c r="AV1" s="1079"/>
      <c r="AW1" s="1079"/>
      <c r="AX1" s="1079"/>
      <c r="AY1" s="1079"/>
      <c r="AZ1" s="1079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G1" s="406"/>
      <c r="CH1" s="406"/>
      <c r="CI1" s="406"/>
      <c r="CJ1" s="406"/>
      <c r="CK1" s="406"/>
      <c r="CL1" s="406"/>
      <c r="CM1" s="406"/>
      <c r="CN1" s="406"/>
      <c r="CO1" s="406"/>
      <c r="CP1" s="406"/>
      <c r="CQ1" s="406"/>
      <c r="CR1" s="406"/>
      <c r="CS1" s="406"/>
      <c r="CT1" s="406"/>
      <c r="CU1" s="406"/>
      <c r="CV1" s="406"/>
      <c r="CW1" s="406"/>
      <c r="CX1" s="406"/>
      <c r="CY1" s="406"/>
      <c r="CZ1" s="406"/>
      <c r="DA1" s="406"/>
      <c r="DB1" s="406"/>
      <c r="DC1" s="406"/>
      <c r="DD1" s="406"/>
      <c r="DE1" s="406"/>
      <c r="DF1" s="406"/>
      <c r="DG1" s="406"/>
      <c r="DH1" s="406"/>
      <c r="DI1" s="406"/>
      <c r="DJ1" s="406"/>
    </row>
    <row r="2" spans="1:114" s="409" customFormat="1" ht="19.95" customHeight="1" x14ac:dyDescent="0.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1072" t="s">
        <v>91</v>
      </c>
      <c r="Q2" s="1072"/>
      <c r="R2" s="1072"/>
      <c r="S2" s="1072"/>
      <c r="T2" s="1072"/>
      <c r="U2" s="1072"/>
      <c r="V2" s="1072"/>
      <c r="W2" s="1072"/>
      <c r="X2" s="1072"/>
      <c r="Y2" s="1072"/>
      <c r="Z2" s="1072"/>
      <c r="AA2" s="1072"/>
      <c r="AB2" s="1072"/>
      <c r="AC2" s="1072"/>
      <c r="AD2" s="1072"/>
      <c r="AE2" s="1072"/>
      <c r="AF2" s="1072"/>
      <c r="AG2" s="1072"/>
      <c r="AH2" s="1072"/>
      <c r="AI2" s="1072"/>
      <c r="AJ2" s="1072"/>
      <c r="AK2" s="1072"/>
      <c r="AL2" s="1072"/>
      <c r="AM2" s="1072"/>
      <c r="AN2" s="1072"/>
      <c r="AO2" s="1072"/>
      <c r="AP2" s="1072"/>
      <c r="AQ2" s="1072"/>
      <c r="AR2" s="1072"/>
      <c r="AS2" s="1072"/>
      <c r="AT2" s="1072"/>
      <c r="AU2" s="1072"/>
      <c r="AV2" s="1072"/>
      <c r="AW2" s="1072"/>
      <c r="AX2" s="1072"/>
      <c r="AY2" s="1072"/>
      <c r="AZ2" s="1072"/>
      <c r="BA2" s="1072"/>
      <c r="BB2" s="1072"/>
      <c r="BC2" s="1072"/>
      <c r="BD2" s="1072"/>
      <c r="BE2" s="1072"/>
      <c r="BF2" s="1072"/>
      <c r="BG2" s="1072"/>
      <c r="BH2" s="1072"/>
      <c r="BI2" s="1072"/>
      <c r="BJ2" s="1072"/>
      <c r="BK2" s="1072"/>
      <c r="BL2" s="1072"/>
      <c r="BM2" s="1072"/>
      <c r="BN2" s="1072"/>
      <c r="BO2" s="1072"/>
      <c r="BP2" s="1072"/>
      <c r="BQ2" s="1072"/>
      <c r="BR2" s="1072"/>
      <c r="BS2" s="1072"/>
      <c r="BT2" s="1072"/>
      <c r="BU2" s="1072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10"/>
      <c r="CU2" s="410"/>
      <c r="CV2" s="410"/>
      <c r="CW2" s="410"/>
      <c r="CX2" s="410"/>
      <c r="CY2" s="410"/>
      <c r="CZ2" s="410"/>
      <c r="DA2" s="410"/>
      <c r="DB2" s="410"/>
      <c r="DC2" s="410"/>
      <c r="DD2" s="410"/>
      <c r="DE2" s="410"/>
      <c r="DF2" s="410"/>
      <c r="DG2" s="410"/>
      <c r="DH2" s="410"/>
      <c r="DI2" s="410"/>
      <c r="DJ2" s="410"/>
    </row>
    <row r="3" spans="1:114" s="409" customFormat="1" ht="19.95" customHeight="1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1080" t="s">
        <v>140</v>
      </c>
      <c r="Y3" s="1080"/>
      <c r="Z3" s="1080"/>
      <c r="AA3" s="1080"/>
      <c r="AB3" s="1080"/>
      <c r="AC3" s="1080"/>
      <c r="AD3" s="1080"/>
      <c r="AE3" s="1080"/>
      <c r="AF3" s="1080"/>
      <c r="AG3" s="1080"/>
      <c r="AH3" s="1080"/>
      <c r="AI3" s="1080"/>
      <c r="AJ3" s="1080"/>
      <c r="AK3" s="1080"/>
      <c r="AL3" s="1080"/>
      <c r="AM3" s="1080"/>
      <c r="AN3" s="1080"/>
      <c r="AO3" s="1080"/>
      <c r="AP3" s="1080"/>
      <c r="AQ3" s="1080"/>
      <c r="AR3" s="1080"/>
      <c r="AS3" s="1080"/>
      <c r="AT3" s="1080"/>
      <c r="AU3" s="1080"/>
      <c r="AV3" s="1080"/>
      <c r="AW3" s="1080"/>
      <c r="AX3" s="1080"/>
      <c r="AY3" s="1080"/>
      <c r="AZ3" s="1080"/>
      <c r="BA3" s="1080"/>
      <c r="BB3" s="1080"/>
      <c r="BC3" s="1080"/>
      <c r="BD3" s="1080"/>
      <c r="BE3" s="1080"/>
      <c r="BF3" s="1080"/>
      <c r="BG3" s="1080"/>
      <c r="BH3" s="1080"/>
      <c r="BI3" s="1080"/>
      <c r="BJ3" s="1080"/>
      <c r="BK3" s="1080"/>
      <c r="BL3" s="1080"/>
      <c r="BM3" s="1080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11"/>
      <c r="CU3" s="411"/>
      <c r="CV3" s="411"/>
      <c r="CW3" s="411"/>
      <c r="CX3" s="411"/>
      <c r="CY3" s="411"/>
      <c r="CZ3" s="411"/>
      <c r="DA3" s="411"/>
      <c r="DB3" s="411"/>
      <c r="DC3" s="411"/>
      <c r="DD3" s="411"/>
      <c r="DE3" s="411"/>
      <c r="DF3" s="411"/>
      <c r="DG3" s="411"/>
      <c r="DH3" s="411"/>
      <c r="DI3" s="411"/>
      <c r="DJ3" s="411"/>
    </row>
    <row r="4" spans="1:114" ht="19.95" customHeight="1" x14ac:dyDescent="0.2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5"/>
      <c r="BT4" s="315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</row>
    <row r="5" spans="1:114" ht="19.95" customHeight="1" x14ac:dyDescent="0.2">
      <c r="A5" s="317"/>
      <c r="B5" s="317"/>
      <c r="C5" s="318"/>
      <c r="D5" s="318"/>
      <c r="E5" s="318"/>
      <c r="F5" s="318"/>
      <c r="G5" s="319"/>
      <c r="H5" s="319"/>
      <c r="I5" s="319"/>
      <c r="J5" s="319"/>
      <c r="K5" s="319"/>
      <c r="L5" s="319"/>
      <c r="M5" s="319"/>
      <c r="N5" s="319"/>
      <c r="O5" s="319"/>
      <c r="P5" s="92"/>
      <c r="Q5" s="92"/>
      <c r="R5"/>
      <c r="S5"/>
      <c r="T5" s="92"/>
      <c r="U5" s="92"/>
      <c r="V5" s="320"/>
      <c r="W5" s="320"/>
      <c r="X5"/>
      <c r="Y5" s="92"/>
      <c r="Z5" s="92"/>
      <c r="AA5" s="92"/>
      <c r="AB5" s="92"/>
      <c r="AC5"/>
      <c r="AD5"/>
      <c r="AE5"/>
      <c r="AF5" s="92"/>
      <c r="AG5" s="92"/>
      <c r="AH5" s="92"/>
      <c r="AI5" s="92"/>
      <c r="AJ5" s="92"/>
      <c r="AK5" s="92"/>
      <c r="AL5" s="92"/>
      <c r="AM5" s="320"/>
      <c r="AN5" s="320"/>
      <c r="AO5" s="320"/>
      <c r="AP5" s="320"/>
      <c r="AQ5"/>
      <c r="AR5"/>
      <c r="AS5"/>
      <c r="AT5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281"/>
      <c r="BT5" s="281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</row>
    <row r="6" spans="1:114" ht="18" customHeight="1" x14ac:dyDescent="0.2">
      <c r="A6" s="317"/>
      <c r="B6" s="317"/>
      <c r="C6" s="318"/>
      <c r="D6" s="318"/>
      <c r="E6" s="318"/>
      <c r="F6" s="318"/>
      <c r="G6" s="319"/>
      <c r="H6" s="319"/>
      <c r="I6" s="319"/>
      <c r="J6" s="319"/>
      <c r="K6" s="319"/>
      <c r="L6" s="319"/>
      <c r="M6" s="319"/>
      <c r="N6" s="319"/>
      <c r="O6" s="319"/>
      <c r="P6" s="92"/>
      <c r="Q6" s="92"/>
      <c r="R6"/>
      <c r="S6"/>
      <c r="T6" s="92"/>
      <c r="U6" s="92"/>
      <c r="V6" s="320"/>
      <c r="W6" s="320"/>
      <c r="X6"/>
      <c r="Y6" s="92"/>
      <c r="Z6" s="92"/>
      <c r="AA6" s="92"/>
      <c r="AB6" s="92"/>
      <c r="AC6"/>
      <c r="AD6"/>
      <c r="AE6"/>
      <c r="AF6" s="92"/>
      <c r="AG6" s="92"/>
      <c r="AH6" s="92"/>
      <c r="AI6" s="92"/>
      <c r="AJ6" s="92"/>
      <c r="AK6" s="92"/>
      <c r="AL6" s="92"/>
      <c r="AM6" s="320"/>
      <c r="AN6" s="320"/>
      <c r="AO6" s="320"/>
      <c r="AP6" s="320"/>
      <c r="AQ6"/>
      <c r="AR6"/>
      <c r="AS6"/>
      <c r="AT6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281"/>
      <c r="BT6" s="281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</row>
    <row r="7" spans="1:114" ht="18" customHeight="1" x14ac:dyDescent="0.2">
      <c r="A7" s="317"/>
      <c r="B7" s="317"/>
      <c r="C7" s="318"/>
      <c r="D7" s="318"/>
      <c r="E7" s="318"/>
      <c r="F7" s="318"/>
      <c r="G7" s="319"/>
      <c r="H7" s="319"/>
      <c r="I7" s="319"/>
      <c r="J7" s="319"/>
      <c r="K7" s="319"/>
      <c r="L7" s="319"/>
      <c r="M7" s="319"/>
      <c r="N7" s="319"/>
      <c r="O7" s="319"/>
      <c r="P7" s="92"/>
      <c r="Q7" s="92"/>
      <c r="R7"/>
      <c r="S7"/>
      <c r="T7" s="92"/>
      <c r="U7" s="92"/>
      <c r="V7" s="320"/>
      <c r="W7" s="320"/>
      <c r="X7"/>
      <c r="Y7" s="92"/>
      <c r="Z7" s="92"/>
      <c r="AA7" s="92"/>
      <c r="AB7" s="92"/>
      <c r="AC7"/>
      <c r="AD7"/>
      <c r="AE7" s="1071" t="s">
        <v>98</v>
      </c>
      <c r="AF7" s="1071"/>
      <c r="AG7" s="1071"/>
      <c r="AH7" s="1071"/>
      <c r="AI7" s="1071"/>
      <c r="AJ7" s="1071"/>
      <c r="AK7" s="1071"/>
      <c r="AL7" s="1071"/>
      <c r="AM7" s="1071"/>
      <c r="AN7" s="1071"/>
      <c r="AO7" s="1071"/>
      <c r="AP7" s="1071"/>
      <c r="AQ7" s="1071"/>
      <c r="AR7" s="1071"/>
      <c r="AS7" s="1071"/>
      <c r="AT7" s="1071"/>
      <c r="AU7" s="1071"/>
      <c r="AV7" s="1071"/>
      <c r="AW7" s="1071"/>
      <c r="AX7" s="1071"/>
      <c r="AY7" s="1071"/>
      <c r="AZ7" s="1071"/>
      <c r="BA7" s="1071"/>
      <c r="BB7" s="1071"/>
      <c r="BC7" s="1071"/>
      <c r="BD7" s="1071"/>
      <c r="BE7" s="107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  <c r="BS7" s="281"/>
      <c r="BT7" s="281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</row>
    <row r="8" spans="1:114" ht="12" customHeight="1" x14ac:dyDescent="0.2">
      <c r="A8" s="322"/>
      <c r="B8" s="322"/>
      <c r="C8" s="322"/>
      <c r="D8" s="322"/>
      <c r="E8" s="322"/>
      <c r="F8" s="322"/>
      <c r="G8" s="322"/>
      <c r="H8" s="322"/>
      <c r="I8" s="322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2"/>
      <c r="AX8" s="322"/>
      <c r="AY8" s="322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2"/>
      <c r="BM8" s="322"/>
      <c r="BN8" s="322"/>
      <c r="BO8" s="322"/>
      <c r="BP8" s="322"/>
      <c r="BQ8" s="322"/>
      <c r="BR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</row>
    <row r="9" spans="1:114" ht="18" customHeight="1" x14ac:dyDescent="0.2">
      <c r="A9" s="323"/>
      <c r="B9" s="323"/>
      <c r="C9" s="323"/>
      <c r="D9" s="323"/>
      <c r="E9" s="323"/>
      <c r="F9" s="323"/>
      <c r="G9" s="323"/>
      <c r="H9" s="323"/>
      <c r="I9" s="325"/>
      <c r="J9" s="323"/>
      <c r="K9" s="323"/>
      <c r="L9" s="323"/>
      <c r="M9" s="323"/>
      <c r="N9" s="323"/>
      <c r="O9" s="323"/>
      <c r="P9" s="323"/>
      <c r="Q9" s="323"/>
      <c r="R9" s="323"/>
      <c r="S9" s="326"/>
      <c r="T9" s="326"/>
      <c r="U9" s="326"/>
      <c r="V9" s="326"/>
      <c r="W9" s="326"/>
      <c r="X9" s="324"/>
      <c r="Y9" s="1084" t="s">
        <v>72</v>
      </c>
      <c r="Z9" s="1084"/>
      <c r="AA9" s="1084"/>
      <c r="AB9" s="1084"/>
      <c r="AC9" s="1054" t="s">
        <v>73</v>
      </c>
      <c r="AD9" s="1054"/>
      <c r="AE9" s="1085" t="s">
        <v>99</v>
      </c>
      <c r="AF9" s="1085"/>
      <c r="AG9" s="1085"/>
      <c r="AH9" s="1085"/>
      <c r="AI9" s="1085"/>
      <c r="AJ9" s="1085"/>
      <c r="AK9" s="1085"/>
      <c r="AL9" s="1085"/>
      <c r="AM9" s="1085"/>
      <c r="AN9" s="1085"/>
      <c r="AO9" s="1085"/>
      <c r="AP9" s="1085"/>
      <c r="AQ9" s="1085"/>
      <c r="AR9" s="1085"/>
      <c r="AS9" s="1085"/>
      <c r="AT9" s="1085"/>
      <c r="AU9" s="1085"/>
      <c r="AV9" s="1085"/>
      <c r="AW9" s="1085"/>
      <c r="AX9" s="1085"/>
      <c r="AY9" s="1085"/>
      <c r="AZ9" s="1085"/>
      <c r="BA9" s="1085"/>
      <c r="BB9" s="1085"/>
      <c r="BC9" s="1085"/>
      <c r="BD9" s="1085"/>
      <c r="BE9" s="1085"/>
      <c r="BF9" s="1085"/>
      <c r="BG9" s="1085"/>
      <c r="BH9" s="1085"/>
      <c r="BI9" s="1085"/>
      <c r="BJ9" s="1085"/>
      <c r="BK9" s="1085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</row>
    <row r="10" spans="1:114" ht="12" customHeight="1" x14ac:dyDescent="0.2">
      <c r="A10" s="327"/>
      <c r="B10" s="327"/>
      <c r="C10" s="327"/>
      <c r="D10" s="327"/>
      <c r="E10" s="327"/>
      <c r="F10" s="327"/>
      <c r="G10" s="323"/>
      <c r="H10" s="323"/>
      <c r="I10" s="325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6"/>
      <c r="Z10" s="326"/>
      <c r="AA10" s="326"/>
      <c r="AB10" s="326"/>
      <c r="AC10" s="326"/>
      <c r="AD10" s="324"/>
      <c r="AE10" s="324"/>
      <c r="AF10" s="405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5"/>
      <c r="AV10" s="405"/>
      <c r="AW10" s="405"/>
      <c r="AX10" s="405"/>
      <c r="AY10" s="405"/>
      <c r="AZ10" s="405"/>
      <c r="BA10" s="405"/>
      <c r="BB10" s="405"/>
      <c r="BC10" s="405"/>
      <c r="BD10" s="405"/>
      <c r="BE10" s="405"/>
      <c r="BF10" s="405"/>
      <c r="BG10" s="405"/>
      <c r="BH10" s="405"/>
      <c r="BI10" s="405"/>
      <c r="BJ10" s="405"/>
      <c r="BK10" s="405"/>
      <c r="BL10" s="322"/>
      <c r="BM10" s="322"/>
      <c r="BN10" s="322"/>
      <c r="BO10" s="322"/>
      <c r="BP10" s="322"/>
      <c r="BQ10" s="322"/>
      <c r="BR10" s="322"/>
      <c r="CK10" s="322"/>
      <c r="CL10" s="322"/>
      <c r="CM10" s="322"/>
    </row>
    <row r="11" spans="1:114" ht="12" customHeight="1" x14ac:dyDescent="0.2">
      <c r="A11" s="327"/>
      <c r="B11" s="327"/>
      <c r="C11" s="327"/>
      <c r="D11" s="327"/>
      <c r="E11" s="327"/>
      <c r="F11" s="327"/>
      <c r="G11" s="323"/>
      <c r="H11" s="323"/>
      <c r="I11" s="325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6"/>
      <c r="Z11" s="326"/>
      <c r="AA11" s="326"/>
      <c r="AB11" s="326"/>
      <c r="AC11" s="326"/>
      <c r="AD11" s="324"/>
      <c r="AE11" s="324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/>
      <c r="AZ11" s="405"/>
      <c r="BA11" s="405"/>
      <c r="BB11" s="405"/>
      <c r="BC11" s="405"/>
      <c r="BD11" s="405"/>
      <c r="BE11" s="405"/>
      <c r="BF11" s="405"/>
      <c r="BG11" s="405"/>
      <c r="BH11" s="405"/>
      <c r="BI11" s="405"/>
      <c r="BJ11" s="405"/>
      <c r="BK11" s="405"/>
      <c r="BL11" s="322"/>
      <c r="BM11" s="322"/>
      <c r="BN11" s="322"/>
      <c r="BO11" s="322"/>
      <c r="BP11" s="322"/>
      <c r="BQ11" s="322"/>
      <c r="BR11" s="322"/>
      <c r="CK11" s="322"/>
      <c r="CL11" s="322"/>
      <c r="CM11" s="322"/>
    </row>
    <row r="12" spans="1:114" ht="12" customHeight="1" x14ac:dyDescent="0.2">
      <c r="A12" s="327"/>
      <c r="B12" s="327"/>
      <c r="C12" s="327"/>
      <c r="D12" s="327"/>
      <c r="E12" s="327"/>
      <c r="F12" s="327"/>
      <c r="G12" s="323"/>
      <c r="H12" s="323"/>
      <c r="I12" s="325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4"/>
      <c r="AF12" s="324"/>
      <c r="AG12" s="323"/>
      <c r="AH12" s="323"/>
      <c r="AI12" s="323"/>
      <c r="AJ12" s="323"/>
      <c r="AK12" s="323"/>
      <c r="AL12" s="323"/>
      <c r="AM12" s="360" t="str">
        <f>IFERROR(VLOOKUP(AK12,'抽選会用 '!$C$27:$D$41,3,FALSE),"")</f>
        <v/>
      </c>
      <c r="AN12" s="360"/>
      <c r="AO12" s="360"/>
      <c r="AP12" s="360"/>
      <c r="AQ12" s="1081" t="s">
        <v>74</v>
      </c>
      <c r="AR12" s="1081"/>
      <c r="AS12" s="1081"/>
      <c r="AT12" s="1081"/>
      <c r="AU12" s="360"/>
      <c r="AV12" s="360"/>
      <c r="AW12" s="360"/>
      <c r="AX12" s="360"/>
      <c r="AY12" s="360"/>
      <c r="AZ12" s="360"/>
      <c r="BA12" s="360"/>
      <c r="BB12" s="360"/>
      <c r="BC12" s="325"/>
      <c r="BD12" s="325"/>
      <c r="BE12" s="325"/>
      <c r="BF12" s="325"/>
      <c r="BG12" s="325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CK12" s="322"/>
      <c r="CL12" s="322"/>
      <c r="CM12" s="322"/>
    </row>
    <row r="13" spans="1:114" ht="12" customHeight="1" x14ac:dyDescent="0.2">
      <c r="A13" s="327"/>
      <c r="B13" s="327"/>
      <c r="C13" s="327"/>
      <c r="D13" s="327"/>
      <c r="E13" s="327"/>
      <c r="F13" s="327"/>
      <c r="G13" s="323"/>
      <c r="H13" s="323"/>
      <c r="I13" s="325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4"/>
      <c r="AF13" s="324"/>
      <c r="AG13" s="323"/>
      <c r="AH13" s="323"/>
      <c r="AI13" s="323"/>
      <c r="AJ13" s="323"/>
      <c r="AK13" s="323"/>
      <c r="AL13" s="323"/>
      <c r="AM13" s="360" t="str">
        <f>IFERROR(VLOOKUP(AM12,'抽選会用 '!$C$7:$D$28,3,FALSE),"")</f>
        <v/>
      </c>
      <c r="AN13" s="360"/>
      <c r="AO13" s="360"/>
      <c r="AP13" s="360"/>
      <c r="AQ13" s="1081"/>
      <c r="AR13" s="1081"/>
      <c r="AS13" s="1081"/>
      <c r="AT13" s="1081"/>
      <c r="AU13" s="360"/>
      <c r="AV13" s="360"/>
      <c r="AW13" s="360"/>
      <c r="AX13" s="360"/>
      <c r="AY13" s="360"/>
      <c r="AZ13" s="360"/>
      <c r="BA13" s="360"/>
      <c r="BB13" s="360"/>
      <c r="BC13" s="325"/>
      <c r="BD13" s="325"/>
      <c r="BE13" s="325"/>
      <c r="BF13" s="325"/>
      <c r="BG13" s="325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CK13" s="322"/>
      <c r="CL13" s="322"/>
      <c r="CM13" s="322"/>
    </row>
    <row r="14" spans="1:114" ht="9" customHeight="1" x14ac:dyDescent="0.2">
      <c r="A14" s="855" t="str">
        <f>IFERROR(VLOOKUP(Q14,'抽選会用 '!$C$27:$D$41,2,FALSE),"")</f>
        <v/>
      </c>
      <c r="B14" s="855"/>
      <c r="C14" s="855"/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1053">
        <v>1</v>
      </c>
      <c r="R14" s="105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4"/>
      <c r="AF14" s="324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1081"/>
      <c r="AR14" s="1081"/>
      <c r="AS14" s="1081"/>
      <c r="AT14" s="1081"/>
      <c r="AU14" s="323"/>
      <c r="AV14" s="323"/>
      <c r="AW14" s="322"/>
      <c r="AX14" s="322"/>
      <c r="AY14" s="322"/>
      <c r="AZ14" s="325"/>
      <c r="BA14" s="325"/>
      <c r="BB14" s="325"/>
      <c r="BC14" s="325"/>
      <c r="BD14" s="325"/>
      <c r="BE14" s="325"/>
      <c r="BF14" s="325"/>
      <c r="BG14" s="325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1056">
        <v>6</v>
      </c>
      <c r="BT14" s="1056"/>
      <c r="BU14" s="855" t="str">
        <f>IFERROR(VLOOKUP(BS14,'抽選会用 '!$C$27:$D$41,2,FALSE),"")</f>
        <v/>
      </c>
      <c r="BV14" s="855"/>
      <c r="BW14" s="855"/>
      <c r="BX14" s="855"/>
      <c r="BY14" s="855"/>
      <c r="BZ14" s="855"/>
      <c r="CA14" s="855"/>
      <c r="CB14" s="855"/>
      <c r="CC14" s="855"/>
      <c r="CD14" s="855"/>
      <c r="CE14" s="855"/>
      <c r="CF14" s="855"/>
      <c r="CG14" s="855"/>
      <c r="CH14" s="855"/>
      <c r="CI14" s="855"/>
      <c r="CJ14" s="855"/>
      <c r="CK14" s="322"/>
      <c r="CL14" s="322"/>
      <c r="CM14" s="322"/>
    </row>
    <row r="15" spans="1:114" ht="9" customHeight="1" x14ac:dyDescent="0.2">
      <c r="A15" s="855" t="str">
        <f>IFERROR(VLOOKUP(A14,'抽選会用 '!$C$7:$D$28,3,FALSE),"")</f>
        <v/>
      </c>
      <c r="B15" s="855"/>
      <c r="C15" s="855"/>
      <c r="D15" s="855"/>
      <c r="E15" s="855"/>
      <c r="F15" s="855"/>
      <c r="G15" s="855"/>
      <c r="H15" s="855"/>
      <c r="I15" s="855"/>
      <c r="J15" s="855"/>
      <c r="K15" s="855"/>
      <c r="L15" s="855"/>
      <c r="M15" s="855"/>
      <c r="N15" s="855"/>
      <c r="O15" s="855"/>
      <c r="P15" s="855"/>
      <c r="Q15" s="1053"/>
      <c r="R15" s="1053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39"/>
      <c r="AF15" s="1068" t="s">
        <v>144</v>
      </c>
      <c r="AG15" s="1068"/>
      <c r="AH15" s="1069"/>
      <c r="AI15" s="323"/>
      <c r="AJ15" s="323"/>
      <c r="AK15" s="323"/>
      <c r="AL15" s="323"/>
      <c r="AM15" s="323"/>
      <c r="AN15" s="323"/>
      <c r="AO15" s="323"/>
      <c r="AP15" s="323"/>
      <c r="AQ15" s="1082"/>
      <c r="AR15" s="1082"/>
      <c r="AS15" s="1082"/>
      <c r="AT15" s="1082"/>
      <c r="AU15" s="323"/>
      <c r="AV15" s="323"/>
      <c r="AW15" s="322"/>
      <c r="AX15" s="322"/>
      <c r="AY15" s="322"/>
      <c r="AZ15" s="325"/>
      <c r="BA15" s="325"/>
      <c r="BB15" s="325"/>
      <c r="BC15" s="1057" t="s">
        <v>150</v>
      </c>
      <c r="BD15" s="1058"/>
      <c r="BE15" s="1058"/>
      <c r="BF15" s="387"/>
      <c r="BG15" s="387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1056"/>
      <c r="BT15" s="1056"/>
      <c r="BU15" s="855" t="str">
        <f>IFERROR(VLOOKUP(BU14,'抽選会用 '!$C$7:$D$28,3,FALSE),"")</f>
        <v/>
      </c>
      <c r="BV15" s="855"/>
      <c r="BW15" s="855"/>
      <c r="BX15" s="855"/>
      <c r="BY15" s="855"/>
      <c r="BZ15" s="855"/>
      <c r="CA15" s="855"/>
      <c r="CB15" s="855"/>
      <c r="CC15" s="855"/>
      <c r="CD15" s="855"/>
      <c r="CE15" s="855"/>
      <c r="CF15" s="855"/>
      <c r="CG15" s="855"/>
      <c r="CH15" s="855"/>
      <c r="CI15" s="855"/>
      <c r="CJ15" s="855"/>
      <c r="CK15" s="322"/>
      <c r="CL15" s="322"/>
      <c r="CM15" s="322"/>
    </row>
    <row r="16" spans="1:114" ht="9" customHeight="1" x14ac:dyDescent="0.2">
      <c r="A16" s="327"/>
      <c r="B16" s="327"/>
      <c r="C16" s="327"/>
      <c r="D16" s="327"/>
      <c r="E16" s="327"/>
      <c r="F16" s="327"/>
      <c r="G16" s="323"/>
      <c r="H16" s="323"/>
      <c r="I16" s="327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4"/>
      <c r="AF16" s="1054"/>
      <c r="AG16" s="1054"/>
      <c r="AH16" s="1070"/>
      <c r="AI16" s="323"/>
      <c r="AJ16" s="323"/>
      <c r="AK16" s="323"/>
      <c r="AL16" s="323"/>
      <c r="AM16" s="323"/>
      <c r="AN16" s="323"/>
      <c r="AO16" s="323"/>
      <c r="AP16" s="323"/>
      <c r="AQ16" s="1083" t="str">
        <f>IFERROR(VLOOKUP(AQ15,'抽選会用 '!$C$27:$D$41,3,FALSE),"")</f>
        <v/>
      </c>
      <c r="AR16" s="1083"/>
      <c r="AS16" s="1083"/>
      <c r="AT16" s="1083"/>
      <c r="AU16" s="323"/>
      <c r="AV16" s="323"/>
      <c r="AW16" s="322"/>
      <c r="AX16" s="322"/>
      <c r="AY16" s="322"/>
      <c r="AZ16" s="325"/>
      <c r="BA16" s="325"/>
      <c r="BB16" s="325"/>
      <c r="BC16" s="1059"/>
      <c r="BD16" s="1060"/>
      <c r="BE16" s="1060"/>
      <c r="BF16" s="325"/>
      <c r="BG16" s="325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CK16" s="322"/>
      <c r="CL16" s="322"/>
      <c r="CM16" s="322"/>
    </row>
    <row r="17" spans="1:91" ht="9" customHeight="1" x14ac:dyDescent="0.2">
      <c r="A17" s="327"/>
      <c r="B17" s="327"/>
      <c r="C17" s="327"/>
      <c r="D17" s="327"/>
      <c r="E17" s="327"/>
      <c r="F17" s="327"/>
      <c r="G17" s="323"/>
      <c r="H17" s="323"/>
      <c r="I17" s="327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43"/>
      <c r="W17" s="343"/>
      <c r="X17" s="1054"/>
      <c r="Y17" s="1054"/>
      <c r="Z17" s="1054"/>
      <c r="AA17" s="322"/>
      <c r="AB17" s="1054"/>
      <c r="AC17" s="1054"/>
      <c r="AD17" s="1054"/>
      <c r="AE17" s="322"/>
      <c r="AF17" s="322"/>
      <c r="AG17" s="323"/>
      <c r="AH17" s="376"/>
      <c r="AI17" s="323"/>
      <c r="AJ17" s="323"/>
      <c r="AK17" s="323"/>
      <c r="AL17" s="323"/>
      <c r="AM17" s="323"/>
      <c r="AN17" s="323"/>
      <c r="AO17" s="323"/>
      <c r="AP17" s="323"/>
      <c r="AQ17" s="1083"/>
      <c r="AR17" s="1083"/>
      <c r="AS17" s="1083"/>
      <c r="AT17" s="1083"/>
      <c r="AU17" s="323"/>
      <c r="AV17" s="323"/>
      <c r="AW17" s="322"/>
      <c r="AX17" s="322"/>
      <c r="AY17" s="322"/>
      <c r="AZ17" s="325"/>
      <c r="BA17" s="325"/>
      <c r="BB17" s="325"/>
      <c r="BC17" s="388"/>
      <c r="BD17" s="343"/>
      <c r="BE17" s="343"/>
      <c r="BF17" s="1054"/>
      <c r="BG17" s="1054"/>
      <c r="BH17" s="1054"/>
      <c r="BI17" s="322"/>
      <c r="BJ17" s="1054"/>
      <c r="BK17" s="1054"/>
      <c r="BL17" s="1054"/>
      <c r="BM17" s="322"/>
      <c r="BN17" s="322"/>
      <c r="BO17" s="322"/>
      <c r="BP17" s="322"/>
      <c r="BQ17" s="322"/>
      <c r="BR17" s="322"/>
      <c r="CK17" s="322"/>
      <c r="CL17" s="322"/>
      <c r="CM17" s="322"/>
    </row>
    <row r="18" spans="1:91" ht="9" customHeight="1" x14ac:dyDescent="0.2">
      <c r="A18" s="328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4"/>
      <c r="O18" s="324"/>
      <c r="Q18" s="324"/>
      <c r="R18" s="324"/>
      <c r="S18" s="330"/>
      <c r="T18" s="322"/>
      <c r="U18" s="324"/>
      <c r="V18" s="343"/>
      <c r="W18" s="343"/>
      <c r="X18" s="1054"/>
      <c r="Y18" s="1054"/>
      <c r="Z18" s="1054"/>
      <c r="AA18" s="338"/>
      <c r="AB18" s="1054"/>
      <c r="AC18" s="1054"/>
      <c r="AD18" s="1054"/>
      <c r="AE18" s="322"/>
      <c r="AF18" s="322"/>
      <c r="AG18" s="322"/>
      <c r="AH18" s="344"/>
      <c r="AI18" s="331"/>
      <c r="AJ18" s="331"/>
      <c r="AK18" s="331"/>
      <c r="AL18" s="331"/>
      <c r="AM18" s="331"/>
      <c r="AN18" s="331"/>
      <c r="AO18" s="331"/>
      <c r="AP18" s="331"/>
      <c r="AQ18" s="1083"/>
      <c r="AR18" s="1083"/>
      <c r="AS18" s="1083"/>
      <c r="AT18" s="1083"/>
      <c r="AU18" s="370"/>
      <c r="AV18" s="370"/>
      <c r="AW18" s="331"/>
      <c r="AX18" s="331"/>
      <c r="AY18" s="331"/>
      <c r="AZ18" s="331"/>
      <c r="BA18" s="331"/>
      <c r="BB18" s="331"/>
      <c r="BC18" s="351"/>
      <c r="BD18" s="343"/>
      <c r="BE18" s="343"/>
      <c r="BF18" s="1054"/>
      <c r="BG18" s="1054"/>
      <c r="BH18" s="1054"/>
      <c r="BI18" s="338"/>
      <c r="BJ18" s="1054"/>
      <c r="BK18" s="1054"/>
      <c r="BL18" s="1054"/>
      <c r="BM18" s="322"/>
      <c r="BN18" s="322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CK18" s="322"/>
      <c r="CL18" s="322"/>
      <c r="CM18" s="322"/>
    </row>
    <row r="19" spans="1:91" ht="9" customHeight="1" x14ac:dyDescent="0.2">
      <c r="A19" s="328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4"/>
      <c r="O19" s="324"/>
      <c r="Q19" s="324"/>
      <c r="R19" s="324"/>
      <c r="S19" s="330"/>
      <c r="T19" s="322"/>
      <c r="U19" s="324"/>
      <c r="V19" s="1076">
        <v>2</v>
      </c>
      <c r="W19" s="1076"/>
      <c r="X19" s="1054"/>
      <c r="Y19" s="1054"/>
      <c r="Z19" s="1054"/>
      <c r="AA19" s="322"/>
      <c r="AB19" s="1054"/>
      <c r="AC19" s="1054"/>
      <c r="AD19" s="1054"/>
      <c r="AE19" s="1055"/>
      <c r="AF19" s="1055"/>
      <c r="AG19" s="322"/>
      <c r="AH19" s="344"/>
      <c r="AI19" s="355"/>
      <c r="AJ19" s="354"/>
      <c r="AK19" s="354"/>
      <c r="AL19" s="332"/>
      <c r="AM19" s="332"/>
      <c r="AN19" s="333"/>
      <c r="AO19" s="333"/>
      <c r="AP19" s="322"/>
      <c r="AQ19" s="1083"/>
      <c r="AR19" s="1083"/>
      <c r="AS19" s="1083"/>
      <c r="AT19" s="1083"/>
      <c r="AU19" s="370"/>
      <c r="AV19" s="370"/>
      <c r="AW19" s="322"/>
      <c r="AX19" s="322"/>
      <c r="AY19" s="322"/>
      <c r="AZ19" s="322"/>
      <c r="BA19" s="324"/>
      <c r="BB19" s="324"/>
      <c r="BC19" s="351"/>
      <c r="BD19" s="1076">
        <v>2</v>
      </c>
      <c r="BE19" s="1076"/>
      <c r="BF19" s="1054"/>
      <c r="BG19" s="1054"/>
      <c r="BH19" s="1054"/>
      <c r="BI19" s="322"/>
      <c r="BJ19" s="1054"/>
      <c r="BK19" s="1054"/>
      <c r="BL19" s="1054"/>
      <c r="BM19" s="1055"/>
      <c r="BN19" s="1055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CK19" s="322"/>
      <c r="CL19" s="322"/>
      <c r="CM19" s="322"/>
    </row>
    <row r="20" spans="1:91" ht="9" customHeight="1" x14ac:dyDescent="0.2">
      <c r="A20" s="328"/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4"/>
      <c r="O20" s="324"/>
      <c r="Q20" s="324"/>
      <c r="R20" s="324"/>
      <c r="S20" s="330"/>
      <c r="T20" s="322"/>
      <c r="U20" s="324"/>
      <c r="V20" s="1076"/>
      <c r="W20" s="1076"/>
      <c r="X20" s="1054"/>
      <c r="Y20" s="1054"/>
      <c r="Z20" s="1054"/>
      <c r="AA20" s="322"/>
      <c r="AB20" s="1054"/>
      <c r="AC20" s="1054"/>
      <c r="AD20" s="1054"/>
      <c r="AE20" s="1055"/>
      <c r="AF20" s="1055"/>
      <c r="AG20" s="322"/>
      <c r="AH20" s="344"/>
      <c r="AI20" s="322"/>
      <c r="AJ20" s="322"/>
      <c r="AK20" s="344"/>
      <c r="AL20" s="332"/>
      <c r="AM20" s="332"/>
      <c r="AN20" s="333"/>
      <c r="AO20" s="333"/>
      <c r="AP20" s="322"/>
      <c r="AQ20" s="1083"/>
      <c r="AR20" s="1083"/>
      <c r="AS20" s="1083"/>
      <c r="AT20" s="1083"/>
      <c r="AU20" s="370"/>
      <c r="AV20" s="370"/>
      <c r="AW20" s="322"/>
      <c r="AX20" s="322"/>
      <c r="AY20" s="322"/>
      <c r="AZ20" s="349"/>
      <c r="BA20" s="339"/>
      <c r="BB20" s="339"/>
      <c r="BC20" s="351"/>
      <c r="BD20" s="1076"/>
      <c r="BE20" s="1076"/>
      <c r="BF20" s="1054"/>
      <c r="BG20" s="1054"/>
      <c r="BH20" s="1054"/>
      <c r="BI20" s="322"/>
      <c r="BJ20" s="1054"/>
      <c r="BK20" s="1054"/>
      <c r="BL20" s="1054"/>
      <c r="BM20" s="1055"/>
      <c r="BN20" s="1055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CK20" s="322"/>
      <c r="CL20" s="322"/>
      <c r="CM20" s="322"/>
    </row>
    <row r="21" spans="1:91" ht="9" customHeight="1" x14ac:dyDescent="0.2">
      <c r="Q21" s="322"/>
      <c r="R21" s="322"/>
      <c r="S21" s="322"/>
      <c r="T21" s="322"/>
      <c r="U21" s="322"/>
      <c r="V21" s="343"/>
      <c r="W21" s="343"/>
      <c r="X21" s="1054"/>
      <c r="Y21" s="1054"/>
      <c r="Z21" s="1054"/>
      <c r="AA21" s="322"/>
      <c r="AB21" s="1054"/>
      <c r="AC21" s="1054"/>
      <c r="AD21" s="1054"/>
      <c r="AE21" s="322"/>
      <c r="AF21" s="322"/>
      <c r="AG21" s="322"/>
      <c r="AH21" s="344"/>
      <c r="AI21" s="322"/>
      <c r="AJ21" s="322"/>
      <c r="AK21" s="344"/>
      <c r="AL21" s="322"/>
      <c r="AM21" s="322"/>
      <c r="AN21" s="322"/>
      <c r="AO21" s="324"/>
      <c r="AP21" s="324"/>
      <c r="AQ21" s="1083"/>
      <c r="AR21" s="1083"/>
      <c r="AS21" s="1083"/>
      <c r="AT21" s="1083"/>
      <c r="AU21" s="370"/>
      <c r="AV21" s="370"/>
      <c r="AZ21" s="358"/>
      <c r="BC21" s="358"/>
      <c r="BD21" s="343"/>
      <c r="BE21" s="343"/>
      <c r="BF21" s="1054"/>
      <c r="BG21" s="1054"/>
      <c r="BH21" s="1054"/>
      <c r="BI21" s="322"/>
      <c r="BJ21" s="1054"/>
      <c r="BK21" s="1054"/>
      <c r="BL21" s="1054"/>
      <c r="BM21" s="322"/>
      <c r="BN21" s="322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CK21" s="322"/>
      <c r="CL21" s="322"/>
      <c r="CM21" s="322"/>
    </row>
    <row r="22" spans="1:91" ht="9" customHeight="1" x14ac:dyDescent="0.2">
      <c r="H22" s="334"/>
      <c r="I22" s="334"/>
      <c r="J22" s="334"/>
      <c r="K22" s="334"/>
      <c r="L22" s="334"/>
      <c r="M22" s="334"/>
      <c r="N22" s="334"/>
      <c r="Q22" s="322"/>
      <c r="R22" s="322"/>
      <c r="S22" s="322"/>
      <c r="T22" s="322"/>
      <c r="U22" s="322"/>
      <c r="V22" s="343"/>
      <c r="W22" s="343"/>
      <c r="X22" s="1054"/>
      <c r="Y22" s="1054"/>
      <c r="Z22" s="1054"/>
      <c r="AA22" s="338"/>
      <c r="AB22" s="1054"/>
      <c r="AC22" s="1054"/>
      <c r="AD22" s="1054"/>
      <c r="AE22" s="322"/>
      <c r="AF22" s="322"/>
      <c r="AG22" s="322"/>
      <c r="AH22" s="344"/>
      <c r="AI22" s="322"/>
      <c r="AJ22" s="322"/>
      <c r="AK22" s="344"/>
      <c r="AL22" s="322"/>
      <c r="AM22" s="322"/>
      <c r="AN22" s="322"/>
      <c r="AO22" s="324"/>
      <c r="AP22" s="324"/>
      <c r="AQ22" s="1083"/>
      <c r="AR22" s="1083"/>
      <c r="AS22" s="1083"/>
      <c r="AT22" s="1083"/>
      <c r="AU22" s="370"/>
      <c r="AV22" s="370"/>
      <c r="AZ22" s="358"/>
      <c r="BC22" s="358"/>
      <c r="BD22" s="343"/>
      <c r="BE22" s="343"/>
      <c r="BF22" s="1054"/>
      <c r="BG22" s="1054"/>
      <c r="BH22" s="1054"/>
      <c r="BI22" s="338"/>
      <c r="BJ22" s="1054"/>
      <c r="BK22" s="1054"/>
      <c r="BL22" s="1054"/>
      <c r="BM22" s="322"/>
      <c r="BN22" s="322"/>
      <c r="BO22" s="389"/>
      <c r="BP22" s="389"/>
      <c r="BQ22" s="389"/>
      <c r="BR22" s="322"/>
      <c r="CK22" s="322"/>
      <c r="CL22" s="322"/>
      <c r="CM22" s="322"/>
    </row>
    <row r="23" spans="1:91" ht="9" customHeight="1" x14ac:dyDescent="0.2">
      <c r="H23" s="334"/>
      <c r="I23" s="334"/>
      <c r="J23" s="334"/>
      <c r="K23" s="334"/>
      <c r="L23" s="334"/>
      <c r="M23" s="334"/>
      <c r="N23" s="334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44"/>
      <c r="AI23" s="322"/>
      <c r="AJ23" s="322"/>
      <c r="AK23" s="344"/>
      <c r="AL23" s="322"/>
      <c r="AM23" s="322"/>
      <c r="AN23" s="322"/>
      <c r="AO23" s="322"/>
      <c r="AP23" s="322"/>
      <c r="AQ23" s="1083"/>
      <c r="AR23" s="1083"/>
      <c r="AS23" s="1083"/>
      <c r="AT23" s="1083"/>
      <c r="AU23" s="335"/>
      <c r="AV23" s="335"/>
      <c r="AW23" s="322"/>
      <c r="AX23" s="322"/>
      <c r="AY23" s="322"/>
      <c r="AZ23" s="351"/>
      <c r="BA23" s="322"/>
      <c r="BB23" s="322"/>
      <c r="BC23" s="351"/>
      <c r="BD23" s="322"/>
      <c r="BE23" s="322"/>
      <c r="BF23" s="381"/>
      <c r="BG23" s="322"/>
      <c r="BH23" s="322"/>
      <c r="BI23" s="322"/>
      <c r="BJ23" s="389"/>
      <c r="BK23" s="389"/>
      <c r="BL23" s="389"/>
      <c r="BM23" s="389"/>
      <c r="BN23" s="389"/>
      <c r="BO23" s="389"/>
      <c r="BP23" s="389"/>
      <c r="BQ23" s="389"/>
      <c r="BR23" s="322"/>
      <c r="CK23" s="322"/>
      <c r="CL23" s="322"/>
      <c r="CM23" s="322"/>
    </row>
    <row r="24" spans="1:91" ht="9" customHeight="1" x14ac:dyDescent="0.2">
      <c r="A24" s="855" t="str">
        <f>IFERROR(VLOOKUP(Q24,'抽選会用 '!$C$27:$D$41,2,FALSE),"")</f>
        <v/>
      </c>
      <c r="B24" s="855"/>
      <c r="C24" s="855"/>
      <c r="D24" s="855"/>
      <c r="E24" s="855"/>
      <c r="F24" s="855"/>
      <c r="G24" s="855"/>
      <c r="H24" s="855"/>
      <c r="I24" s="855"/>
      <c r="J24" s="855"/>
      <c r="K24" s="855"/>
      <c r="L24" s="855"/>
      <c r="M24" s="855"/>
      <c r="N24" s="855"/>
      <c r="O24" s="855"/>
      <c r="P24" s="855"/>
      <c r="Q24" s="1053">
        <v>2</v>
      </c>
      <c r="R24" s="1053"/>
      <c r="S24" s="322"/>
      <c r="T24" s="322"/>
      <c r="U24" s="322"/>
      <c r="V24" s="322"/>
      <c r="W24" s="324"/>
      <c r="X24" s="324"/>
      <c r="Y24" s="324"/>
      <c r="Z24" s="322"/>
      <c r="AA24" s="322"/>
      <c r="AB24" s="322"/>
      <c r="AC24" s="324"/>
      <c r="AD24" s="324"/>
      <c r="AE24" s="322"/>
      <c r="AF24" s="322"/>
      <c r="AG24" s="322"/>
      <c r="AH24" s="344"/>
      <c r="AI24" s="322"/>
      <c r="AJ24" s="322"/>
      <c r="AK24" s="344"/>
      <c r="AL24" s="322"/>
      <c r="AM24" s="322"/>
      <c r="AN24" s="322"/>
      <c r="AO24" s="322"/>
      <c r="AP24" s="305"/>
      <c r="AQ24" s="1083"/>
      <c r="AR24" s="1083"/>
      <c r="AS24" s="1083"/>
      <c r="AT24" s="1083"/>
      <c r="AU24" s="360"/>
      <c r="AV24" s="360"/>
      <c r="AW24" s="360"/>
      <c r="AX24" s="360"/>
      <c r="AY24" s="360"/>
      <c r="AZ24" s="393"/>
      <c r="BA24" s="360"/>
      <c r="BB24" s="360"/>
      <c r="BC24" s="390"/>
      <c r="BD24" s="391"/>
      <c r="BE24" s="391"/>
      <c r="BF24" s="356"/>
      <c r="BG24" s="354"/>
      <c r="BH24" s="354"/>
      <c r="BI24" s="354"/>
      <c r="BJ24" s="392"/>
      <c r="BK24" s="392"/>
      <c r="BL24" s="392"/>
      <c r="BM24" s="392"/>
      <c r="BN24" s="392"/>
      <c r="BO24" s="392"/>
      <c r="BP24" s="392"/>
      <c r="BQ24" s="392"/>
      <c r="BR24" s="352"/>
      <c r="BS24" s="1056">
        <v>7</v>
      </c>
      <c r="BT24" s="1056"/>
      <c r="BU24" s="855" t="str">
        <f>IFERROR(VLOOKUP(BS24,'抽選会用 '!$C$27:$D$41,2,FALSE),"")</f>
        <v/>
      </c>
      <c r="BV24" s="855"/>
      <c r="BW24" s="855"/>
      <c r="BX24" s="855"/>
      <c r="BY24" s="855"/>
      <c r="BZ24" s="855"/>
      <c r="CA24" s="855"/>
      <c r="CB24" s="855"/>
      <c r="CC24" s="855"/>
      <c r="CD24" s="855"/>
      <c r="CE24" s="855"/>
      <c r="CF24" s="855"/>
      <c r="CG24" s="855"/>
      <c r="CH24" s="855"/>
      <c r="CI24" s="855"/>
      <c r="CJ24" s="855"/>
      <c r="CK24" s="322"/>
      <c r="CL24" s="322"/>
      <c r="CM24" s="322"/>
    </row>
    <row r="25" spans="1:91" ht="9" customHeight="1" x14ac:dyDescent="0.2">
      <c r="A25" s="855" t="str">
        <f>IFERROR(VLOOKUP(A24,'抽選会用 '!$C$7:$D$28,3,FALSE),"")</f>
        <v/>
      </c>
      <c r="B25" s="855"/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1053"/>
      <c r="R25" s="1053"/>
      <c r="S25" s="338"/>
      <c r="T25" s="338"/>
      <c r="U25" s="338"/>
      <c r="V25" s="338"/>
      <c r="W25" s="339"/>
      <c r="X25" s="339"/>
      <c r="Y25" s="339"/>
      <c r="Z25" s="340"/>
      <c r="AA25" s="1062" t="s">
        <v>145</v>
      </c>
      <c r="AB25" s="1058"/>
      <c r="AC25" s="1058"/>
      <c r="AD25" s="1063"/>
      <c r="AE25" s="322"/>
      <c r="AF25" s="322"/>
      <c r="AG25" s="322"/>
      <c r="AH25" s="344"/>
      <c r="AI25" s="322"/>
      <c r="AJ25" s="322"/>
      <c r="AK25" s="344"/>
      <c r="AL25" s="322"/>
      <c r="AM25" s="322"/>
      <c r="AN25" s="322"/>
      <c r="AO25" s="322"/>
      <c r="AP25" s="305"/>
      <c r="AQ25" s="1083"/>
      <c r="AR25" s="1083"/>
      <c r="AS25" s="1083"/>
      <c r="AT25" s="1083"/>
      <c r="AU25" s="360"/>
      <c r="AV25" s="360"/>
      <c r="AW25" s="360"/>
      <c r="AX25" s="360"/>
      <c r="AY25" s="360"/>
      <c r="AZ25" s="1086" t="s">
        <v>149</v>
      </c>
      <c r="BA25" s="1060"/>
      <c r="BB25" s="1060"/>
      <c r="BC25" s="367"/>
      <c r="BD25" s="367"/>
      <c r="BE25" s="367"/>
      <c r="BF25" s="367"/>
      <c r="BG25" s="367"/>
      <c r="BH25" s="367"/>
      <c r="BI25" s="367"/>
      <c r="BJ25" s="367"/>
      <c r="BK25" s="338"/>
      <c r="BL25" s="338"/>
      <c r="BM25" s="338"/>
      <c r="BN25" s="338"/>
      <c r="BO25" s="338"/>
      <c r="BP25" s="338"/>
      <c r="BQ25" s="338"/>
      <c r="BR25" s="340"/>
      <c r="BS25" s="1056"/>
      <c r="BT25" s="1056"/>
      <c r="BU25" s="855" t="str">
        <f>IFERROR(VLOOKUP(BU24,'抽選会用 '!$C$7:$D$28,3,FALSE),"")</f>
        <v/>
      </c>
      <c r="BV25" s="855"/>
      <c r="BW25" s="855"/>
      <c r="BX25" s="855"/>
      <c r="BY25" s="855"/>
      <c r="BZ25" s="855"/>
      <c r="CA25" s="855"/>
      <c r="CB25" s="855"/>
      <c r="CC25" s="855"/>
      <c r="CD25" s="855"/>
      <c r="CE25" s="855"/>
      <c r="CF25" s="855"/>
      <c r="CG25" s="855"/>
      <c r="CH25" s="855"/>
      <c r="CI25" s="855"/>
      <c r="CJ25" s="855"/>
      <c r="CK25" s="322"/>
      <c r="CL25" s="322"/>
      <c r="CM25" s="322"/>
    </row>
    <row r="26" spans="1:91" ht="9" customHeight="1" x14ac:dyDescent="0.2">
      <c r="A26" s="323"/>
      <c r="B26" s="323"/>
      <c r="C26" s="323"/>
      <c r="D26" s="323"/>
      <c r="E26" s="323"/>
      <c r="F26" s="323"/>
      <c r="G26" s="452"/>
      <c r="H26" s="452"/>
      <c r="I26" s="452"/>
      <c r="J26" s="452"/>
      <c r="K26" s="452"/>
      <c r="L26" s="452"/>
      <c r="M26" s="452"/>
      <c r="N26" s="452"/>
      <c r="O26" s="323"/>
      <c r="P26" s="323"/>
      <c r="Q26" s="329"/>
      <c r="R26" s="329"/>
      <c r="S26" s="322"/>
      <c r="T26" s="330"/>
      <c r="U26" s="330"/>
      <c r="V26" s="322"/>
      <c r="W26" s="324"/>
      <c r="X26" s="324"/>
      <c r="Y26" s="324"/>
      <c r="Z26" s="337"/>
      <c r="AA26" s="1060"/>
      <c r="AB26" s="1060"/>
      <c r="AC26" s="1060"/>
      <c r="AD26" s="1064"/>
      <c r="AE26" s="328"/>
      <c r="AF26" s="322"/>
      <c r="AG26" s="322"/>
      <c r="AH26" s="344"/>
      <c r="AI26" s="322"/>
      <c r="AJ26" s="322"/>
      <c r="AK26" s="344"/>
      <c r="AL26" s="322"/>
      <c r="AM26" s="322"/>
      <c r="AN26" s="322"/>
      <c r="AO26" s="322"/>
      <c r="AP26" s="322"/>
      <c r="AQ26" s="1083"/>
      <c r="AR26" s="1083"/>
      <c r="AS26" s="1083"/>
      <c r="AT26" s="1083"/>
      <c r="AU26" s="322"/>
      <c r="AV26" s="322"/>
      <c r="AW26" s="342"/>
      <c r="AX26" s="342"/>
      <c r="AY26" s="342"/>
      <c r="AZ26" s="1059"/>
      <c r="BA26" s="1060"/>
      <c r="BB26" s="1060"/>
      <c r="BC26" s="341"/>
      <c r="BD26" s="341"/>
      <c r="BE26" s="341"/>
      <c r="BF26" s="341"/>
      <c r="BG26" s="341"/>
      <c r="BH26" s="341"/>
      <c r="BI26" s="341"/>
      <c r="BJ26" s="341"/>
      <c r="BK26" s="322"/>
      <c r="BL26" s="322"/>
      <c r="BM26" s="322"/>
      <c r="BN26" s="322"/>
      <c r="BO26" s="322"/>
      <c r="BP26" s="322"/>
      <c r="BQ26" s="322"/>
      <c r="BR26" s="322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2"/>
      <c r="CL26" s="322"/>
      <c r="CM26" s="322"/>
    </row>
    <row r="27" spans="1:91" ht="9" customHeight="1" x14ac:dyDescent="0.2">
      <c r="A27" s="326"/>
      <c r="B27" s="326"/>
      <c r="C27" s="326"/>
      <c r="D27" s="326"/>
      <c r="E27" s="323"/>
      <c r="F27" s="323"/>
      <c r="G27" s="452"/>
      <c r="H27" s="452"/>
      <c r="I27" s="452"/>
      <c r="J27" s="452"/>
      <c r="K27" s="452"/>
      <c r="L27" s="452"/>
      <c r="M27" s="452"/>
      <c r="N27" s="452"/>
      <c r="O27" s="323"/>
      <c r="P27" s="326"/>
      <c r="Q27" s="322"/>
      <c r="R27" s="343"/>
      <c r="S27" s="343"/>
      <c r="T27" s="343"/>
      <c r="U27" s="1054"/>
      <c r="V27" s="1054"/>
      <c r="W27" s="1054"/>
      <c r="X27" s="322"/>
      <c r="Y27" s="1054"/>
      <c r="Z27" s="1054"/>
      <c r="AA27" s="1054"/>
      <c r="AB27" s="322"/>
      <c r="AC27" s="322"/>
      <c r="AD27" s="344"/>
      <c r="AE27" s="322"/>
      <c r="AF27" s="322"/>
      <c r="AG27" s="322"/>
      <c r="AH27" s="344"/>
      <c r="AI27" s="322"/>
      <c r="AJ27" s="322"/>
      <c r="AK27" s="344"/>
      <c r="AL27" s="322"/>
      <c r="AM27" s="322"/>
      <c r="AN27" s="322"/>
      <c r="AO27" s="322"/>
      <c r="AP27" s="322"/>
      <c r="AQ27" s="1083"/>
      <c r="AR27" s="1083"/>
      <c r="AS27" s="1083"/>
      <c r="AT27" s="1083"/>
      <c r="AU27" s="326"/>
      <c r="AV27" s="326"/>
      <c r="AW27" s="342"/>
      <c r="AX27" s="342"/>
      <c r="AY27" s="342"/>
      <c r="AZ27" s="369"/>
      <c r="BA27" s="343"/>
      <c r="BB27" s="343"/>
      <c r="BC27" s="1054"/>
      <c r="BD27" s="1054"/>
      <c r="BE27" s="1054"/>
      <c r="BF27" s="322"/>
      <c r="BG27" s="1054"/>
      <c r="BH27" s="1054"/>
      <c r="BI27" s="1054"/>
      <c r="BJ27" s="322"/>
      <c r="BK27" s="322"/>
      <c r="BL27" s="324"/>
      <c r="BM27" s="322"/>
      <c r="BN27" s="324"/>
      <c r="BO27" s="324"/>
      <c r="BP27" s="324"/>
      <c r="BQ27" s="322"/>
      <c r="BR27" s="322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2"/>
      <c r="CL27" s="322"/>
      <c r="CM27" s="322"/>
    </row>
    <row r="28" spans="1:91" ht="9" customHeight="1" x14ac:dyDescent="0.2">
      <c r="A28" s="326"/>
      <c r="B28" s="326"/>
      <c r="C28" s="326"/>
      <c r="D28" s="326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6"/>
      <c r="Q28" s="322"/>
      <c r="R28" s="343"/>
      <c r="S28" s="343"/>
      <c r="T28" s="343"/>
      <c r="U28" s="1054"/>
      <c r="V28" s="1054"/>
      <c r="W28" s="1054"/>
      <c r="X28" s="338"/>
      <c r="Y28" s="1054"/>
      <c r="Z28" s="1054"/>
      <c r="AA28" s="1054"/>
      <c r="AB28" s="322"/>
      <c r="AC28" s="322"/>
      <c r="AD28" s="344"/>
      <c r="AE28" s="322"/>
      <c r="AF28" s="342"/>
      <c r="AG28" s="342"/>
      <c r="AH28" s="377"/>
      <c r="AI28" s="342"/>
      <c r="AJ28" s="342"/>
      <c r="AK28" s="377"/>
      <c r="AL28" s="342"/>
      <c r="AM28" s="342"/>
      <c r="AN28" s="342"/>
      <c r="AO28" s="342"/>
      <c r="AP28" s="342"/>
      <c r="AQ28" s="1083"/>
      <c r="AR28" s="1083"/>
      <c r="AS28" s="1083"/>
      <c r="AT28" s="1083"/>
      <c r="AU28" s="326"/>
      <c r="AV28" s="326"/>
      <c r="AW28" s="342"/>
      <c r="AX28" s="342"/>
      <c r="AY28" s="342"/>
      <c r="AZ28" s="369"/>
      <c r="BA28" s="343"/>
      <c r="BB28" s="343"/>
      <c r="BC28" s="1054"/>
      <c r="BD28" s="1054"/>
      <c r="BE28" s="1054"/>
      <c r="BF28" s="338"/>
      <c r="BG28" s="1054"/>
      <c r="BH28" s="1054"/>
      <c r="BI28" s="1054"/>
      <c r="BJ28" s="322"/>
      <c r="BK28" s="322"/>
      <c r="BL28" s="324"/>
      <c r="BM28" s="322"/>
      <c r="BN28" s="324"/>
      <c r="BO28" s="324"/>
      <c r="BP28" s="324"/>
      <c r="BQ28" s="322"/>
      <c r="BR28" s="322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2"/>
      <c r="CL28" s="322"/>
      <c r="CM28" s="322"/>
    </row>
    <row r="29" spans="1:91" ht="9" customHeight="1" x14ac:dyDescent="0.2">
      <c r="A29" s="326"/>
      <c r="B29" s="326"/>
      <c r="C29" s="326"/>
      <c r="D29" s="326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4"/>
      <c r="R29" s="324"/>
      <c r="S29" s="1076">
        <v>2</v>
      </c>
      <c r="T29" s="1076"/>
      <c r="U29" s="1054"/>
      <c r="V29" s="1054"/>
      <c r="W29" s="1054"/>
      <c r="X29" s="322"/>
      <c r="Y29" s="1054"/>
      <c r="Z29" s="1054"/>
      <c r="AA29" s="1054"/>
      <c r="AB29" s="1055"/>
      <c r="AC29" s="1055"/>
      <c r="AD29" s="345"/>
      <c r="AE29" s="322"/>
      <c r="AF29" s="342"/>
      <c r="AG29" s="342"/>
      <c r="AH29" s="378"/>
      <c r="AI29" s="342"/>
      <c r="AJ29" s="342"/>
      <c r="AK29" s="377"/>
      <c r="AL29" s="342"/>
      <c r="AM29" s="342"/>
      <c r="AN29" s="342"/>
      <c r="AO29" s="342"/>
      <c r="AP29" s="342"/>
      <c r="AQ29" s="1083"/>
      <c r="AR29" s="1083"/>
      <c r="AS29" s="1083"/>
      <c r="AT29" s="1083"/>
      <c r="AU29" s="326"/>
      <c r="AV29" s="326"/>
      <c r="AW29" s="342"/>
      <c r="AX29" s="342"/>
      <c r="AY29" s="342"/>
      <c r="AZ29" s="369"/>
      <c r="BA29" s="1076">
        <v>2</v>
      </c>
      <c r="BB29" s="1076"/>
      <c r="BC29" s="1054"/>
      <c r="BD29" s="1054"/>
      <c r="BE29" s="1054"/>
      <c r="BF29" s="322"/>
      <c r="BG29" s="1054"/>
      <c r="BH29" s="1054"/>
      <c r="BI29" s="1054"/>
      <c r="BJ29" s="1055"/>
      <c r="BK29" s="1055"/>
      <c r="BL29" s="324"/>
      <c r="BM29" s="322"/>
      <c r="BN29" s="324"/>
      <c r="BO29" s="324"/>
      <c r="BP29" s="324"/>
      <c r="BQ29" s="330"/>
      <c r="BR29" s="330"/>
      <c r="BS29" s="324"/>
      <c r="BT29" s="324"/>
      <c r="BU29" s="323"/>
      <c r="BV29" s="323"/>
      <c r="BW29" s="323"/>
      <c r="BX29" s="323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2"/>
      <c r="CL29" s="322"/>
      <c r="CM29" s="322"/>
    </row>
    <row r="30" spans="1:91" ht="9" customHeight="1" x14ac:dyDescent="0.2">
      <c r="A30" s="326"/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3"/>
      <c r="Q30" s="324"/>
      <c r="R30" s="324"/>
      <c r="S30" s="1076"/>
      <c r="T30" s="1076"/>
      <c r="U30" s="1054"/>
      <c r="V30" s="1054"/>
      <c r="W30" s="1054"/>
      <c r="X30" s="322"/>
      <c r="Y30" s="1054"/>
      <c r="Z30" s="1054"/>
      <c r="AA30" s="1054"/>
      <c r="AB30" s="1055"/>
      <c r="AC30" s="1055"/>
      <c r="AD30" s="328"/>
      <c r="AE30" s="346"/>
      <c r="AF30" s="347"/>
      <c r="AG30" s="347"/>
      <c r="AH30" s="342"/>
      <c r="AI30" s="342"/>
      <c r="AJ30" s="342"/>
      <c r="AK30" s="377"/>
      <c r="AL30" s="342"/>
      <c r="AM30" s="342"/>
      <c r="AN30" s="342"/>
      <c r="AO30" s="337"/>
      <c r="AP30" s="337"/>
      <c r="AQ30" s="1083"/>
      <c r="AR30" s="1083"/>
      <c r="AS30" s="1083"/>
      <c r="AT30" s="1083"/>
      <c r="AU30" s="326"/>
      <c r="AV30" s="326"/>
      <c r="AW30" s="322"/>
      <c r="AX30" s="322"/>
      <c r="AY30" s="322"/>
      <c r="AZ30" s="369"/>
      <c r="BA30" s="1076"/>
      <c r="BB30" s="1076"/>
      <c r="BC30" s="1054"/>
      <c r="BD30" s="1054"/>
      <c r="BE30" s="1054"/>
      <c r="BF30" s="322"/>
      <c r="BG30" s="1054"/>
      <c r="BH30" s="1054"/>
      <c r="BI30" s="1054"/>
      <c r="BJ30" s="1055"/>
      <c r="BK30" s="1055"/>
      <c r="BL30" s="324"/>
      <c r="BM30" s="322"/>
      <c r="BN30" s="324"/>
      <c r="BO30" s="324"/>
      <c r="BP30" s="324"/>
      <c r="BQ30" s="330"/>
      <c r="BR30" s="330"/>
      <c r="BS30" s="324"/>
      <c r="BT30" s="324"/>
      <c r="BU30" s="323"/>
      <c r="BV30" s="323"/>
      <c r="BW30" s="323"/>
      <c r="BX30" s="323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2"/>
      <c r="CL30" s="322"/>
      <c r="CM30" s="322"/>
    </row>
    <row r="31" spans="1:91" ht="9" customHeight="1" x14ac:dyDescent="0.2">
      <c r="A31" s="326"/>
      <c r="B31" s="326"/>
      <c r="C31" s="326"/>
      <c r="D31" s="326"/>
      <c r="E31" s="326"/>
      <c r="F31" s="326"/>
      <c r="G31" s="326"/>
      <c r="H31" s="379"/>
      <c r="I31" s="379"/>
      <c r="J31" s="379"/>
      <c r="K31" s="379"/>
      <c r="L31" s="379"/>
      <c r="M31" s="379"/>
      <c r="N31" s="379"/>
      <c r="O31" s="326"/>
      <c r="P31" s="326"/>
      <c r="Q31" s="322"/>
      <c r="R31" s="343"/>
      <c r="S31" s="343"/>
      <c r="T31" s="343"/>
      <c r="U31" s="1054"/>
      <c r="V31" s="1054"/>
      <c r="W31" s="1054"/>
      <c r="X31" s="322"/>
      <c r="Y31" s="1054"/>
      <c r="Z31" s="1054"/>
      <c r="AA31" s="1054"/>
      <c r="AB31" s="322"/>
      <c r="AC31" s="322"/>
      <c r="AD31" s="322"/>
      <c r="AE31" s="350"/>
      <c r="AF31" s="342"/>
      <c r="AG31" s="342"/>
      <c r="AH31" s="342"/>
      <c r="AI31" s="342"/>
      <c r="AJ31" s="342"/>
      <c r="AK31" s="377"/>
      <c r="AL31" s="342"/>
      <c r="AM31" s="342"/>
      <c r="AN31" s="342"/>
      <c r="AO31" s="337"/>
      <c r="AP31" s="337"/>
      <c r="AQ31" s="1083"/>
      <c r="AR31" s="1083"/>
      <c r="AS31" s="1083"/>
      <c r="AT31" s="1083"/>
      <c r="AU31" s="326"/>
      <c r="AV31" s="326"/>
      <c r="AW31" s="322"/>
      <c r="AX31" s="322"/>
      <c r="AY31" s="322"/>
      <c r="AZ31" s="369"/>
      <c r="BA31" s="343"/>
      <c r="BB31" s="343"/>
      <c r="BC31" s="1054"/>
      <c r="BD31" s="1054"/>
      <c r="BE31" s="1054"/>
      <c r="BF31" s="322"/>
      <c r="BG31" s="1054"/>
      <c r="BH31" s="1054"/>
      <c r="BI31" s="1054"/>
      <c r="BJ31" s="322"/>
      <c r="BK31" s="322"/>
      <c r="BL31" s="324"/>
      <c r="BM31" s="322"/>
      <c r="BN31" s="324"/>
      <c r="BO31" s="324"/>
      <c r="BP31" s="324"/>
      <c r="BQ31" s="322"/>
      <c r="BR31" s="322"/>
      <c r="BU31" s="326"/>
      <c r="BV31" s="323"/>
      <c r="BW31" s="323"/>
      <c r="BX31" s="323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2"/>
      <c r="CL31" s="322"/>
      <c r="CM31" s="322"/>
    </row>
    <row r="32" spans="1:91" ht="9" customHeight="1" x14ac:dyDescent="0.2">
      <c r="A32" s="326"/>
      <c r="B32" s="326"/>
      <c r="C32" s="326"/>
      <c r="D32" s="326"/>
      <c r="E32" s="326"/>
      <c r="F32" s="326"/>
      <c r="G32" s="326"/>
      <c r="H32" s="379"/>
      <c r="I32" s="379"/>
      <c r="J32" s="379"/>
      <c r="K32" s="379"/>
      <c r="L32" s="379"/>
      <c r="M32" s="379"/>
      <c r="N32" s="379"/>
      <c r="O32" s="323"/>
      <c r="P32" s="326"/>
      <c r="Q32" s="322"/>
      <c r="R32" s="343"/>
      <c r="S32" s="343"/>
      <c r="T32" s="343"/>
      <c r="U32" s="1054"/>
      <c r="V32" s="1054"/>
      <c r="W32" s="1054"/>
      <c r="X32" s="338"/>
      <c r="Y32" s="1054"/>
      <c r="Z32" s="1054"/>
      <c r="AA32" s="1054"/>
      <c r="AB32" s="322"/>
      <c r="AC32" s="322"/>
      <c r="AD32" s="322"/>
      <c r="AE32" s="350"/>
      <c r="AF32" s="322"/>
      <c r="AG32" s="322"/>
      <c r="AH32" s="322"/>
      <c r="AI32" s="323"/>
      <c r="AJ32" s="323"/>
      <c r="AK32" s="376"/>
      <c r="AL32" s="323"/>
      <c r="AM32" s="323"/>
      <c r="AN32" s="323"/>
      <c r="AO32" s="323"/>
      <c r="AP32" s="323"/>
      <c r="AQ32" s="1083"/>
      <c r="AR32" s="1083"/>
      <c r="AS32" s="1083"/>
      <c r="AT32" s="1083"/>
      <c r="AU32" s="326"/>
      <c r="AV32" s="326"/>
      <c r="AW32" s="322"/>
      <c r="AX32" s="322"/>
      <c r="AY32" s="322"/>
      <c r="AZ32" s="369"/>
      <c r="BA32" s="343"/>
      <c r="BB32" s="343"/>
      <c r="BC32" s="1054"/>
      <c r="BD32" s="1054"/>
      <c r="BE32" s="1054"/>
      <c r="BF32" s="338"/>
      <c r="BG32" s="1054"/>
      <c r="BH32" s="1054"/>
      <c r="BI32" s="1054"/>
      <c r="BJ32" s="322"/>
      <c r="BK32" s="322"/>
      <c r="BL32" s="324"/>
      <c r="BM32" s="322"/>
      <c r="BN32" s="324"/>
      <c r="BO32" s="324"/>
      <c r="BP32" s="324"/>
      <c r="BQ32" s="322"/>
      <c r="BR32" s="322"/>
      <c r="BU32" s="326"/>
      <c r="BV32" s="323"/>
      <c r="BW32" s="323"/>
      <c r="BX32" s="323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2"/>
      <c r="CL32" s="322"/>
      <c r="CM32" s="322"/>
    </row>
    <row r="33" spans="1:109" ht="9" customHeight="1" x14ac:dyDescent="0.2">
      <c r="A33" s="323"/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32"/>
      <c r="R33" s="332"/>
      <c r="S33" s="322"/>
      <c r="T33" s="322"/>
      <c r="U33" s="324"/>
      <c r="V33" s="324"/>
      <c r="W33" s="324"/>
      <c r="X33" s="322"/>
      <c r="Y33" s="322"/>
      <c r="Z33" s="324"/>
      <c r="AA33" s="324"/>
      <c r="AB33" s="324"/>
      <c r="AC33" s="324"/>
      <c r="AD33" s="322"/>
      <c r="AE33" s="350"/>
      <c r="AF33" s="322"/>
      <c r="AG33" s="322"/>
      <c r="AH33" s="322"/>
      <c r="AI33" s="1087" t="s">
        <v>146</v>
      </c>
      <c r="AJ33" s="1060"/>
      <c r="AK33" s="1064"/>
      <c r="AL33" s="323"/>
      <c r="AM33" s="323"/>
      <c r="AN33" s="323"/>
      <c r="AO33" s="323"/>
      <c r="AP33" s="323"/>
      <c r="AQ33" s="371"/>
      <c r="AR33" s="371"/>
      <c r="AS33" s="371"/>
      <c r="AT33" s="371"/>
      <c r="AU33" s="322"/>
      <c r="AV33" s="322"/>
      <c r="AW33" s="322"/>
      <c r="AX33" s="322"/>
      <c r="AY33" s="322"/>
      <c r="AZ33" s="369"/>
      <c r="BA33" s="322"/>
      <c r="BB33" s="322"/>
      <c r="BC33" s="322"/>
      <c r="BD33" s="322"/>
      <c r="BE33" s="322"/>
      <c r="BF33" s="322"/>
      <c r="BG33" s="322"/>
      <c r="BH33" s="322"/>
      <c r="BI33" s="322"/>
      <c r="BJ33" s="322"/>
      <c r="BK33" s="322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2"/>
      <c r="CL33" s="322"/>
      <c r="CM33" s="322"/>
    </row>
    <row r="34" spans="1:109" ht="9" customHeight="1" x14ac:dyDescent="0.2">
      <c r="A34" s="855" t="str">
        <f>IFERROR(VLOOKUP(Q34,'抽選会用 '!$C$27:$D$41,2,FALSE),"")</f>
        <v/>
      </c>
      <c r="B34" s="855"/>
      <c r="C34" s="855"/>
      <c r="D34" s="855"/>
      <c r="E34" s="855"/>
      <c r="F34" s="855"/>
      <c r="G34" s="855"/>
      <c r="H34" s="855"/>
      <c r="I34" s="855"/>
      <c r="J34" s="855"/>
      <c r="K34" s="855"/>
      <c r="L34" s="855"/>
      <c r="M34" s="855"/>
      <c r="N34" s="855"/>
      <c r="O34" s="855"/>
      <c r="P34" s="855"/>
      <c r="Q34" s="1053">
        <v>3</v>
      </c>
      <c r="R34" s="1053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50"/>
      <c r="AF34" s="341"/>
      <c r="AG34" s="341"/>
      <c r="AH34" s="341"/>
      <c r="AI34" s="1060"/>
      <c r="AJ34" s="1060"/>
      <c r="AK34" s="1064"/>
      <c r="AL34" s="354"/>
      <c r="AM34" s="354"/>
      <c r="AN34" s="354"/>
      <c r="AO34" s="354"/>
      <c r="AP34" s="354"/>
      <c r="AQ34" s="403"/>
      <c r="AR34" s="403"/>
      <c r="AS34" s="404"/>
      <c r="AT34" s="403"/>
      <c r="AU34" s="354"/>
      <c r="AV34" s="354"/>
      <c r="AW34" s="354"/>
      <c r="AX34" s="354"/>
      <c r="AY34" s="383"/>
      <c r="AZ34" s="369"/>
      <c r="BA34" s="341"/>
      <c r="BB34" s="341"/>
      <c r="BC34" s="341"/>
      <c r="BD34" s="341"/>
      <c r="BE34" s="341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37"/>
      <c r="BS34" s="1056">
        <v>8</v>
      </c>
      <c r="BT34" s="1056"/>
      <c r="BU34" s="855" t="str">
        <f>IFERROR(VLOOKUP(BS34,'抽選会用 '!$C$27:$D$41,2,FALSE),"")</f>
        <v/>
      </c>
      <c r="BV34" s="855"/>
      <c r="BW34" s="855"/>
      <c r="BX34" s="855"/>
      <c r="BY34" s="855"/>
      <c r="BZ34" s="855"/>
      <c r="CA34" s="855"/>
      <c r="CB34" s="855"/>
      <c r="CC34" s="855"/>
      <c r="CD34" s="855"/>
      <c r="CE34" s="855"/>
      <c r="CF34" s="855"/>
      <c r="CG34" s="855"/>
      <c r="CH34" s="855"/>
      <c r="CI34" s="855"/>
      <c r="CJ34" s="855"/>
      <c r="CK34" s="322"/>
      <c r="CL34" s="322"/>
      <c r="CM34" s="322"/>
    </row>
    <row r="35" spans="1:109" ht="9" customHeight="1" x14ac:dyDescent="0.2">
      <c r="A35" s="855" t="str">
        <f>IFERROR(VLOOKUP(A34,'抽選会用 '!$C$7:$D$28,3,FALSE),"")</f>
        <v/>
      </c>
      <c r="B35" s="855"/>
      <c r="C35" s="855"/>
      <c r="D35" s="855"/>
      <c r="E35" s="855"/>
      <c r="F35" s="855"/>
      <c r="G35" s="855"/>
      <c r="H35" s="855"/>
      <c r="I35" s="855"/>
      <c r="J35" s="855"/>
      <c r="K35" s="855"/>
      <c r="L35" s="855"/>
      <c r="M35" s="855"/>
      <c r="N35" s="855"/>
      <c r="O35" s="855"/>
      <c r="P35" s="855"/>
      <c r="Q35" s="1053"/>
      <c r="R35" s="1053"/>
      <c r="S35" s="338"/>
      <c r="T35" s="338"/>
      <c r="U35" s="338"/>
      <c r="V35" s="347"/>
      <c r="W35" s="347"/>
      <c r="X35" s="347"/>
      <c r="Y35" s="347"/>
      <c r="Z35" s="347"/>
      <c r="AA35" s="347"/>
      <c r="AB35" s="347"/>
      <c r="AC35" s="347"/>
      <c r="AD35" s="347"/>
      <c r="AE35" s="322"/>
      <c r="AF35" s="341"/>
      <c r="AG35" s="341"/>
      <c r="AH35" s="341"/>
      <c r="AI35" s="341"/>
      <c r="AJ35" s="341"/>
      <c r="AK35" s="368"/>
      <c r="AL35" s="351"/>
      <c r="AM35" s="322"/>
      <c r="AN35" s="322"/>
      <c r="AO35" s="322"/>
      <c r="AP35" s="1077" t="s">
        <v>142</v>
      </c>
      <c r="AQ35" s="1077"/>
      <c r="AR35" s="1077"/>
      <c r="AS35" s="1077"/>
      <c r="AT35" s="1077"/>
      <c r="AU35" s="1077"/>
      <c r="AV35" s="322"/>
      <c r="AW35" s="322"/>
      <c r="AX35" s="322"/>
      <c r="AY35" s="344"/>
      <c r="AZ35" s="369"/>
      <c r="BA35" s="341"/>
      <c r="BB35" s="341"/>
      <c r="BC35" s="341"/>
      <c r="BD35" s="341"/>
      <c r="BE35" s="341"/>
      <c r="BF35" s="323"/>
      <c r="BG35" s="1057" t="s">
        <v>148</v>
      </c>
      <c r="BH35" s="1062"/>
      <c r="BI35" s="1062"/>
      <c r="BJ35" s="367"/>
      <c r="BK35" s="338"/>
      <c r="BL35" s="338"/>
      <c r="BM35" s="338"/>
      <c r="BN35" s="338"/>
      <c r="BO35" s="338"/>
      <c r="BP35" s="338"/>
      <c r="BQ35" s="338"/>
      <c r="BR35" s="340"/>
      <c r="BS35" s="1056"/>
      <c r="BT35" s="1056"/>
      <c r="BU35" s="855" t="str">
        <f>IFERROR(VLOOKUP(BU34,'抽選会用 '!$C$7:$D$28,3,FALSE),"")</f>
        <v/>
      </c>
      <c r="BV35" s="855"/>
      <c r="BW35" s="855"/>
      <c r="BX35" s="855"/>
      <c r="BY35" s="855"/>
      <c r="BZ35" s="855"/>
      <c r="CA35" s="855"/>
      <c r="CB35" s="855"/>
      <c r="CC35" s="855"/>
      <c r="CD35" s="855"/>
      <c r="CE35" s="855"/>
      <c r="CF35" s="855"/>
      <c r="CG35" s="855"/>
      <c r="CH35" s="855"/>
      <c r="CI35" s="855"/>
      <c r="CJ35" s="855"/>
      <c r="CK35" s="322"/>
      <c r="CL35" s="322"/>
      <c r="CM35" s="322"/>
    </row>
    <row r="36" spans="1:109" ht="9" customHeight="1" x14ac:dyDescent="0.2">
      <c r="A36" s="326"/>
      <c r="B36" s="326"/>
      <c r="C36" s="326"/>
      <c r="D36" s="326"/>
      <c r="E36" s="323"/>
      <c r="F36" s="323"/>
      <c r="G36" s="452"/>
      <c r="H36" s="452"/>
      <c r="I36" s="452"/>
      <c r="J36" s="452"/>
      <c r="K36" s="452"/>
      <c r="L36" s="452"/>
      <c r="M36" s="452"/>
      <c r="N36" s="452"/>
      <c r="O36" s="323"/>
      <c r="P36" s="323"/>
      <c r="Q36" s="323"/>
      <c r="R36" s="323"/>
      <c r="S36" s="322"/>
      <c r="T36" s="322"/>
      <c r="U36" s="324"/>
      <c r="V36" s="324"/>
      <c r="W36" s="324"/>
      <c r="X36" s="322"/>
      <c r="Y36" s="322"/>
      <c r="Z36" s="324"/>
      <c r="AA36" s="322"/>
      <c r="AB36" s="322"/>
      <c r="AC36" s="322"/>
      <c r="AD36" s="322"/>
      <c r="AE36" s="324"/>
      <c r="AF36" s="324"/>
      <c r="AG36" s="324"/>
      <c r="AH36" s="322"/>
      <c r="AI36" s="322"/>
      <c r="AJ36" s="322"/>
      <c r="AK36" s="344"/>
      <c r="AL36" s="353"/>
      <c r="AM36" s="324"/>
      <c r="AN36" s="324"/>
      <c r="AO36" s="324"/>
      <c r="AP36" s="1078"/>
      <c r="AQ36" s="1078"/>
      <c r="AR36" s="1078"/>
      <c r="AS36" s="1078"/>
      <c r="AT36" s="1078"/>
      <c r="AU36" s="1078"/>
      <c r="AV36" s="322"/>
      <c r="AW36" s="322"/>
      <c r="AX36" s="322"/>
      <c r="AY36" s="344"/>
      <c r="AZ36" s="351"/>
      <c r="BA36" s="322"/>
      <c r="BB36" s="322"/>
      <c r="BC36" s="322"/>
      <c r="BD36" s="322"/>
      <c r="BE36" s="381"/>
      <c r="BF36" s="322"/>
      <c r="BG36" s="1086"/>
      <c r="BH36" s="1087"/>
      <c r="BI36" s="1087"/>
      <c r="BJ36" s="341"/>
      <c r="BK36" s="322"/>
      <c r="BL36" s="322"/>
      <c r="BM36" s="322"/>
      <c r="BN36" s="322"/>
      <c r="BO36" s="322"/>
      <c r="BP36" s="322"/>
      <c r="BQ36" s="322"/>
      <c r="BR36" s="322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2"/>
      <c r="CL36" s="322"/>
      <c r="CM36" s="322"/>
    </row>
    <row r="37" spans="1:109" ht="9" customHeight="1" x14ac:dyDescent="0.2">
      <c r="A37" s="326"/>
      <c r="B37" s="326"/>
      <c r="C37" s="326"/>
      <c r="D37" s="326"/>
      <c r="E37" s="323"/>
      <c r="F37" s="323"/>
      <c r="G37" s="452"/>
      <c r="H37" s="452"/>
      <c r="I37" s="452"/>
      <c r="J37" s="452"/>
      <c r="K37" s="452"/>
      <c r="L37" s="452"/>
      <c r="M37" s="452"/>
      <c r="N37" s="452"/>
      <c r="O37" s="323"/>
      <c r="P37" s="323"/>
      <c r="Q37" s="323"/>
      <c r="R37" s="323"/>
      <c r="S37" s="322"/>
      <c r="T37" s="322"/>
      <c r="U37" s="324"/>
      <c r="V37" s="322"/>
      <c r="W37" s="343"/>
      <c r="X37" s="343"/>
      <c r="Y37" s="343"/>
      <c r="Z37" s="1054"/>
      <c r="AA37" s="1054"/>
      <c r="AB37" s="1054"/>
      <c r="AC37" s="322"/>
      <c r="AD37" s="1054"/>
      <c r="AE37" s="1054"/>
      <c r="AF37" s="1054"/>
      <c r="AG37" s="322"/>
      <c r="AH37" s="322"/>
      <c r="AI37" s="324"/>
      <c r="AJ37" s="324"/>
      <c r="AK37" s="382"/>
      <c r="AL37" s="353"/>
      <c r="AM37" s="324"/>
      <c r="AN37" s="324"/>
      <c r="AO37" s="322"/>
      <c r="AP37" s="402"/>
      <c r="AQ37" s="402"/>
      <c r="AR37" s="402"/>
      <c r="AS37" s="402"/>
      <c r="AT37" s="402"/>
      <c r="AU37" s="402"/>
      <c r="AV37" s="322"/>
      <c r="AW37" s="322"/>
      <c r="AX37" s="322"/>
      <c r="AY37" s="344"/>
      <c r="AZ37" s="351"/>
      <c r="BA37" s="322"/>
      <c r="BB37" s="322"/>
      <c r="BC37" s="343"/>
      <c r="BD37" s="343"/>
      <c r="BE37" s="324"/>
      <c r="BF37" s="324"/>
      <c r="BG37" s="351"/>
      <c r="BH37" s="343"/>
      <c r="BI37" s="343"/>
      <c r="BJ37" s="1054"/>
      <c r="BK37" s="1054"/>
      <c r="BL37" s="1054"/>
      <c r="BM37" s="322"/>
      <c r="BN37" s="1054"/>
      <c r="BO37" s="1054"/>
      <c r="BP37" s="1054"/>
      <c r="BQ37" s="322"/>
      <c r="BR37" s="322"/>
      <c r="BU37" s="326"/>
      <c r="BV37" s="326"/>
      <c r="BW37" s="326"/>
      <c r="BX37" s="326"/>
      <c r="BY37" s="326"/>
      <c r="BZ37" s="326"/>
      <c r="CA37" s="326"/>
      <c r="CB37" s="326"/>
      <c r="CC37" s="326"/>
      <c r="CD37" s="326"/>
      <c r="CE37" s="326"/>
      <c r="CF37" s="326"/>
      <c r="CG37" s="326"/>
      <c r="CH37" s="326"/>
      <c r="CI37" s="326"/>
      <c r="CJ37" s="326"/>
      <c r="CK37" s="322"/>
      <c r="CL37" s="322"/>
      <c r="CM37" s="322"/>
    </row>
    <row r="38" spans="1:109" ht="9" customHeight="1" x14ac:dyDescent="0.2">
      <c r="A38" s="326"/>
      <c r="B38" s="326"/>
      <c r="C38" s="326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6"/>
      <c r="Q38" s="324"/>
      <c r="R38" s="324"/>
      <c r="S38" s="330"/>
      <c r="T38" s="322"/>
      <c r="U38" s="324"/>
      <c r="V38" s="322"/>
      <c r="W38" s="343"/>
      <c r="X38" s="343"/>
      <c r="Y38" s="343"/>
      <c r="Z38" s="1054"/>
      <c r="AA38" s="1054"/>
      <c r="AB38" s="1054"/>
      <c r="AC38" s="338"/>
      <c r="AD38" s="1054"/>
      <c r="AE38" s="1054"/>
      <c r="AF38" s="1054"/>
      <c r="AG38" s="322"/>
      <c r="AH38" s="322"/>
      <c r="AI38" s="324"/>
      <c r="AJ38" s="324"/>
      <c r="AK38" s="382"/>
      <c r="AL38" s="353"/>
      <c r="AM38" s="343"/>
      <c r="AN38" s="343"/>
      <c r="AO38" s="1054"/>
      <c r="AP38" s="1054"/>
      <c r="AQ38" s="1054"/>
      <c r="AR38" s="1074"/>
      <c r="AS38" s="1074"/>
      <c r="AT38" s="1054"/>
      <c r="AU38" s="1054"/>
      <c r="AV38" s="1054"/>
      <c r="AW38" s="322"/>
      <c r="AX38" s="322"/>
      <c r="AY38" s="344"/>
      <c r="AZ38" s="351"/>
      <c r="BA38" s="322"/>
      <c r="BB38" s="322"/>
      <c r="BC38" s="343"/>
      <c r="BD38" s="343"/>
      <c r="BE38" s="324"/>
      <c r="BF38" s="324"/>
      <c r="BG38" s="351"/>
      <c r="BH38" s="343"/>
      <c r="BI38" s="343"/>
      <c r="BJ38" s="1054"/>
      <c r="BK38" s="1054"/>
      <c r="BL38" s="1054"/>
      <c r="BM38" s="338"/>
      <c r="BN38" s="1054"/>
      <c r="BO38" s="1054"/>
      <c r="BP38" s="1054"/>
      <c r="BQ38" s="322"/>
      <c r="BR38" s="322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6"/>
      <c r="CI38" s="326"/>
      <c r="CJ38" s="326"/>
      <c r="CK38" s="322"/>
      <c r="CL38" s="322"/>
      <c r="CM38" s="322"/>
    </row>
    <row r="39" spans="1:109" ht="9" customHeight="1" x14ac:dyDescent="0.2">
      <c r="A39" s="326"/>
      <c r="B39" s="323"/>
      <c r="C39" s="323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2"/>
      <c r="R39" s="322"/>
      <c r="S39" s="330"/>
      <c r="T39" s="322"/>
      <c r="U39" s="324"/>
      <c r="V39" s="324"/>
      <c r="W39" s="324"/>
      <c r="X39" s="1076">
        <v>2</v>
      </c>
      <c r="Y39" s="1076"/>
      <c r="Z39" s="1054"/>
      <c r="AA39" s="1054"/>
      <c r="AB39" s="1054"/>
      <c r="AC39" s="322"/>
      <c r="AD39" s="1054"/>
      <c r="AE39" s="1054"/>
      <c r="AF39" s="1054"/>
      <c r="AG39" s="1055"/>
      <c r="AH39" s="1055"/>
      <c r="AI39" s="324"/>
      <c r="AJ39" s="324"/>
      <c r="AK39" s="382"/>
      <c r="AL39" s="353"/>
      <c r="AM39" s="343"/>
      <c r="AN39" s="343"/>
      <c r="AO39" s="1054"/>
      <c r="AP39" s="1054"/>
      <c r="AQ39" s="1054"/>
      <c r="AR39" s="1075"/>
      <c r="AS39" s="1075"/>
      <c r="AT39" s="1054"/>
      <c r="AU39" s="1054"/>
      <c r="AV39" s="1054"/>
      <c r="AW39" s="322"/>
      <c r="AX39" s="322"/>
      <c r="AY39" s="377"/>
      <c r="AZ39" s="348"/>
      <c r="BA39" s="342"/>
      <c r="BB39" s="342"/>
      <c r="BC39" s="328"/>
      <c r="BD39" s="328"/>
      <c r="BE39" s="324"/>
      <c r="BF39" s="324"/>
      <c r="BG39" s="351"/>
      <c r="BH39" s="1076">
        <v>2</v>
      </c>
      <c r="BI39" s="1076"/>
      <c r="BJ39" s="1054"/>
      <c r="BK39" s="1054"/>
      <c r="BL39" s="1054"/>
      <c r="BM39" s="322"/>
      <c r="BN39" s="1054"/>
      <c r="BO39" s="1054"/>
      <c r="BP39" s="1054"/>
      <c r="BQ39" s="1055"/>
      <c r="BR39" s="1055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2"/>
      <c r="CL39" s="322"/>
      <c r="CM39" s="322"/>
    </row>
    <row r="40" spans="1:109" ht="9" customHeight="1" x14ac:dyDescent="0.2">
      <c r="A40" s="326"/>
      <c r="B40" s="323"/>
      <c r="C40" s="323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2"/>
      <c r="R40" s="322"/>
      <c r="S40" s="330"/>
      <c r="T40" s="322"/>
      <c r="U40" s="324"/>
      <c r="V40" s="324"/>
      <c r="W40" s="324"/>
      <c r="X40" s="1076"/>
      <c r="Y40" s="1076"/>
      <c r="Z40" s="1054"/>
      <c r="AA40" s="1054"/>
      <c r="AB40" s="1054"/>
      <c r="AC40" s="322"/>
      <c r="AD40" s="1054"/>
      <c r="AE40" s="1054"/>
      <c r="AF40" s="1054"/>
      <c r="AG40" s="1055"/>
      <c r="AH40" s="1055"/>
      <c r="AI40" s="324"/>
      <c r="AJ40" s="324"/>
      <c r="AK40" s="382"/>
      <c r="AL40" s="324"/>
      <c r="AM40" s="1076">
        <v>2</v>
      </c>
      <c r="AN40" s="1076"/>
      <c r="AO40" s="1054"/>
      <c r="AP40" s="1054"/>
      <c r="AQ40" s="1054"/>
      <c r="AR40" s="1061"/>
      <c r="AS40" s="1061"/>
      <c r="AT40" s="1054"/>
      <c r="AU40" s="1054"/>
      <c r="AV40" s="1054"/>
      <c r="AW40" s="1055"/>
      <c r="AX40" s="1055"/>
      <c r="AY40" s="342"/>
      <c r="AZ40" s="348"/>
      <c r="BA40" s="342"/>
      <c r="BB40" s="342"/>
      <c r="BC40" s="394"/>
      <c r="BD40" s="395"/>
      <c r="BE40" s="339"/>
      <c r="BF40" s="396"/>
      <c r="BG40" s="351"/>
      <c r="BH40" s="1076"/>
      <c r="BI40" s="1076"/>
      <c r="BJ40" s="1054"/>
      <c r="BK40" s="1054"/>
      <c r="BL40" s="1054"/>
      <c r="BM40" s="322"/>
      <c r="BN40" s="1054"/>
      <c r="BO40" s="1054"/>
      <c r="BP40" s="1054"/>
      <c r="BQ40" s="1055"/>
      <c r="BR40" s="1055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2"/>
      <c r="CL40" s="322"/>
      <c r="CM40" s="322"/>
    </row>
    <row r="41" spans="1:109" ht="9" customHeight="1" x14ac:dyDescent="0.2">
      <c r="A41" s="326"/>
      <c r="B41" s="326"/>
      <c r="C41" s="326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26"/>
      <c r="O41" s="326"/>
      <c r="P41" s="326"/>
      <c r="Q41" s="322"/>
      <c r="R41" s="324"/>
      <c r="S41" s="322"/>
      <c r="T41" s="322"/>
      <c r="U41" s="324"/>
      <c r="V41" s="322"/>
      <c r="W41" s="343"/>
      <c r="X41" s="343"/>
      <c r="Y41" s="343"/>
      <c r="Z41" s="1054"/>
      <c r="AA41" s="1054"/>
      <c r="AB41" s="1054"/>
      <c r="AC41" s="322"/>
      <c r="AD41" s="1054"/>
      <c r="AE41" s="1054"/>
      <c r="AF41" s="1054"/>
      <c r="AG41" s="322"/>
      <c r="AH41" s="322"/>
      <c r="AI41" s="324"/>
      <c r="AJ41" s="324"/>
      <c r="AK41" s="382"/>
      <c r="AL41" s="324"/>
      <c r="AM41" s="1076"/>
      <c r="AN41" s="1076"/>
      <c r="AO41" s="1054"/>
      <c r="AP41" s="1054"/>
      <c r="AQ41" s="1054"/>
      <c r="AR41" s="1061"/>
      <c r="AS41" s="1061"/>
      <c r="AT41" s="1054"/>
      <c r="AU41" s="1054"/>
      <c r="AV41" s="1054"/>
      <c r="AW41" s="1055"/>
      <c r="AX41" s="1055"/>
      <c r="AY41" s="342"/>
      <c r="AZ41" s="348"/>
      <c r="BA41" s="342"/>
      <c r="BB41" s="342"/>
      <c r="BC41" s="397"/>
      <c r="BD41" s="343"/>
      <c r="BE41" s="324"/>
      <c r="BF41" s="382"/>
      <c r="BG41" s="351"/>
      <c r="BH41" s="343"/>
      <c r="BI41" s="343"/>
      <c r="BJ41" s="1054"/>
      <c r="BK41" s="1054"/>
      <c r="BL41" s="1054"/>
      <c r="BM41" s="322"/>
      <c r="BN41" s="1054"/>
      <c r="BO41" s="1054"/>
      <c r="BP41" s="1054"/>
      <c r="BQ41" s="322"/>
      <c r="BR41" s="322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2"/>
      <c r="CL41" s="322"/>
      <c r="CM41" s="322"/>
    </row>
    <row r="42" spans="1:109" ht="9" customHeight="1" x14ac:dyDescent="0.2">
      <c r="A42" s="326"/>
      <c r="B42" s="326"/>
      <c r="C42" s="326"/>
      <c r="D42" s="342"/>
      <c r="E42" s="342"/>
      <c r="F42" s="342"/>
      <c r="G42" s="342"/>
      <c r="H42" s="379"/>
      <c r="I42" s="379"/>
      <c r="J42" s="379"/>
      <c r="K42" s="379"/>
      <c r="L42" s="379"/>
      <c r="M42" s="379"/>
      <c r="N42" s="379"/>
      <c r="O42" s="323"/>
      <c r="P42" s="326"/>
      <c r="Q42" s="322"/>
      <c r="R42" s="324"/>
      <c r="S42" s="322"/>
      <c r="T42" s="322"/>
      <c r="U42" s="324"/>
      <c r="V42" s="322"/>
      <c r="W42" s="343"/>
      <c r="X42" s="343"/>
      <c r="Y42" s="343"/>
      <c r="Z42" s="1054"/>
      <c r="AA42" s="1054"/>
      <c r="AB42" s="1054"/>
      <c r="AC42" s="338"/>
      <c r="AD42" s="1054"/>
      <c r="AE42" s="1054"/>
      <c r="AF42" s="1054"/>
      <c r="AG42" s="322"/>
      <c r="AH42" s="322"/>
      <c r="AI42" s="324"/>
      <c r="AJ42" s="324"/>
      <c r="AK42" s="382"/>
      <c r="AL42" s="324"/>
      <c r="AM42" s="343"/>
      <c r="AN42" s="343"/>
      <c r="AO42" s="1054"/>
      <c r="AP42" s="1054"/>
      <c r="AQ42" s="1054"/>
      <c r="AR42" s="1074"/>
      <c r="AS42" s="1074"/>
      <c r="AT42" s="1054"/>
      <c r="AU42" s="1054"/>
      <c r="AV42" s="1054"/>
      <c r="AW42" s="322"/>
      <c r="AX42" s="322"/>
      <c r="AY42" s="342"/>
      <c r="AZ42" s="348"/>
      <c r="BA42" s="342"/>
      <c r="BB42" s="342"/>
      <c r="BC42" s="397"/>
      <c r="BD42" s="343"/>
      <c r="BE42" s="324"/>
      <c r="BF42" s="382"/>
      <c r="BG42" s="351"/>
      <c r="BH42" s="343"/>
      <c r="BI42" s="343"/>
      <c r="BJ42" s="1054"/>
      <c r="BK42" s="1054"/>
      <c r="BL42" s="1054"/>
      <c r="BM42" s="338"/>
      <c r="BN42" s="1054"/>
      <c r="BO42" s="1054"/>
      <c r="BP42" s="1054"/>
      <c r="BQ42" s="322"/>
      <c r="BR42" s="322"/>
      <c r="BU42" s="326"/>
      <c r="BV42" s="326"/>
      <c r="BW42" s="326"/>
      <c r="BX42" s="326"/>
      <c r="BY42" s="326"/>
      <c r="BZ42" s="326"/>
      <c r="CA42" s="326"/>
      <c r="CB42" s="326"/>
      <c r="CC42" s="326"/>
      <c r="CD42" s="326"/>
      <c r="CE42" s="326"/>
      <c r="CF42" s="326"/>
      <c r="CG42" s="326"/>
      <c r="CH42" s="326"/>
      <c r="CI42" s="326"/>
      <c r="CJ42" s="326"/>
      <c r="CK42" s="322"/>
      <c r="CL42" s="322"/>
      <c r="CM42" s="322"/>
      <c r="DE42" s="326"/>
    </row>
    <row r="43" spans="1:109" ht="9" customHeight="1" x14ac:dyDescent="0.2">
      <c r="A43" s="342"/>
      <c r="B43" s="342"/>
      <c r="C43" s="342"/>
      <c r="D43" s="342"/>
      <c r="E43" s="342"/>
      <c r="F43" s="342"/>
      <c r="G43" s="342"/>
      <c r="H43" s="379"/>
      <c r="I43" s="379"/>
      <c r="J43" s="379"/>
      <c r="K43" s="379"/>
      <c r="L43" s="379"/>
      <c r="M43" s="379"/>
      <c r="N43" s="379"/>
      <c r="O43" s="323"/>
      <c r="P43" s="323"/>
      <c r="Q43" s="322"/>
      <c r="R43" s="324"/>
      <c r="S43" s="322"/>
      <c r="T43" s="322"/>
      <c r="U43" s="324"/>
      <c r="V43" s="324"/>
      <c r="W43" s="324"/>
      <c r="X43" s="322"/>
      <c r="Y43" s="328"/>
      <c r="Z43" s="328"/>
      <c r="AA43" s="322"/>
      <c r="AB43" s="322"/>
      <c r="AC43" s="322"/>
      <c r="AD43" s="342"/>
      <c r="AE43" s="342"/>
      <c r="AF43" s="342"/>
      <c r="AG43" s="342"/>
      <c r="AH43" s="342"/>
      <c r="AI43" s="342"/>
      <c r="AJ43" s="342"/>
      <c r="AK43" s="377"/>
      <c r="AL43" s="342"/>
      <c r="AM43" s="343"/>
      <c r="AN43" s="343"/>
      <c r="AO43" s="1054"/>
      <c r="AP43" s="1054"/>
      <c r="AQ43" s="1054"/>
      <c r="AR43" s="1075"/>
      <c r="AS43" s="1075"/>
      <c r="AT43" s="1054"/>
      <c r="AU43" s="1054"/>
      <c r="AV43" s="1054"/>
      <c r="AW43" s="322"/>
      <c r="AX43" s="322"/>
      <c r="AY43" s="322"/>
      <c r="AZ43" s="351"/>
      <c r="BA43" s="322"/>
      <c r="BB43" s="322"/>
      <c r="BC43" s="351"/>
      <c r="BD43" s="322"/>
      <c r="BE43" s="381"/>
      <c r="BF43" s="344"/>
      <c r="BG43" s="351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U43" s="326"/>
      <c r="BV43" s="326"/>
      <c r="BW43" s="326"/>
      <c r="BX43" s="326"/>
      <c r="BY43" s="326"/>
      <c r="BZ43" s="326"/>
      <c r="CA43" s="326"/>
      <c r="CB43" s="326"/>
      <c r="CC43" s="326"/>
      <c r="CD43" s="326"/>
      <c r="CE43" s="326"/>
      <c r="CF43" s="326"/>
      <c r="CG43" s="326"/>
      <c r="CH43" s="326"/>
      <c r="CI43" s="326"/>
      <c r="CJ43" s="326"/>
      <c r="CK43" s="322"/>
      <c r="CL43" s="322"/>
      <c r="CM43" s="322"/>
    </row>
    <row r="44" spans="1:109" ht="9" customHeight="1" x14ac:dyDescent="0.2">
      <c r="A44" s="855" t="str">
        <f>IFERROR(VLOOKUP(Q44,'抽選会用 '!$C$27:$D$41,2,FALSE),"")</f>
        <v/>
      </c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1053">
        <v>4</v>
      </c>
      <c r="R44" s="1053"/>
      <c r="S44" s="322"/>
      <c r="T44" s="322"/>
      <c r="U44" s="322"/>
      <c r="V44" s="322"/>
      <c r="W44" s="324"/>
      <c r="X44" s="324"/>
      <c r="Y44" s="324"/>
      <c r="Z44" s="322"/>
      <c r="AA44" s="322"/>
      <c r="AB44" s="322"/>
      <c r="AC44" s="324"/>
      <c r="AD44" s="324"/>
      <c r="AE44" s="322"/>
      <c r="AF44" s="342"/>
      <c r="AG44" s="342"/>
      <c r="AH44" s="342"/>
      <c r="AI44" s="342"/>
      <c r="AJ44" s="342"/>
      <c r="AK44" s="377"/>
      <c r="AL44" s="342"/>
      <c r="AM44" s="343"/>
      <c r="AN44" s="343"/>
      <c r="AO44" s="324"/>
      <c r="AP44" s="324"/>
      <c r="AQ44" s="324"/>
      <c r="AR44" s="322"/>
      <c r="AS44" s="322"/>
      <c r="AT44" s="324"/>
      <c r="AU44" s="324"/>
      <c r="AV44" s="324"/>
      <c r="AW44" s="322"/>
      <c r="AX44" s="322"/>
      <c r="AY44" s="322"/>
      <c r="AZ44" s="351"/>
      <c r="BA44" s="322"/>
      <c r="BB44" s="322"/>
      <c r="BC44" s="351"/>
      <c r="BD44" s="322"/>
      <c r="BE44" s="381"/>
      <c r="BF44" s="344"/>
      <c r="BG44" s="355"/>
      <c r="BH44" s="354"/>
      <c r="BI44" s="354"/>
      <c r="BJ44" s="354"/>
      <c r="BK44" s="354"/>
      <c r="BL44" s="354"/>
      <c r="BM44" s="354"/>
      <c r="BN44" s="354"/>
      <c r="BO44" s="354"/>
      <c r="BP44" s="354"/>
      <c r="BQ44" s="354"/>
      <c r="BR44" s="352"/>
      <c r="BS44" s="1056">
        <v>9</v>
      </c>
      <c r="BT44" s="1056"/>
      <c r="BU44" s="855" t="str">
        <f>IFERROR(VLOOKUP(BS44,'抽選会用 '!$C$27:$D$41,2,FALSE),"")</f>
        <v/>
      </c>
      <c r="BV44" s="855"/>
      <c r="BW44" s="855"/>
      <c r="BX44" s="855"/>
      <c r="BY44" s="855"/>
      <c r="BZ44" s="855"/>
      <c r="CA44" s="855"/>
      <c r="CB44" s="855"/>
      <c r="CC44" s="855"/>
      <c r="CD44" s="855"/>
      <c r="CE44" s="855"/>
      <c r="CF44" s="855"/>
      <c r="CG44" s="855"/>
      <c r="CH44" s="855"/>
      <c r="CI44" s="855"/>
      <c r="CJ44" s="855"/>
      <c r="CK44" s="322"/>
      <c r="CL44" s="322"/>
      <c r="CM44" s="322"/>
    </row>
    <row r="45" spans="1:109" ht="9" customHeight="1" x14ac:dyDescent="0.2">
      <c r="A45" s="855" t="str">
        <f>IFERROR(VLOOKUP(A44,'抽選会用 '!$C$7:$D$28,3,FALSE),"")</f>
        <v/>
      </c>
      <c r="B45" s="855"/>
      <c r="C45" s="855"/>
      <c r="D45" s="855"/>
      <c r="E45" s="855"/>
      <c r="F45" s="855"/>
      <c r="G45" s="855"/>
      <c r="H45" s="855"/>
      <c r="I45" s="855"/>
      <c r="J45" s="855"/>
      <c r="K45" s="855"/>
      <c r="L45" s="855"/>
      <c r="M45" s="855"/>
      <c r="N45" s="855"/>
      <c r="O45" s="855"/>
      <c r="P45" s="855"/>
      <c r="Q45" s="1053"/>
      <c r="R45" s="1053"/>
      <c r="S45" s="338"/>
      <c r="T45" s="338"/>
      <c r="U45" s="338"/>
      <c r="V45" s="338"/>
      <c r="W45" s="339"/>
      <c r="X45" s="339"/>
      <c r="Y45" s="339"/>
      <c r="Z45" s="338"/>
      <c r="AA45" s="367"/>
      <c r="AB45" s="367"/>
      <c r="AC45" s="367"/>
      <c r="AD45" s="367"/>
      <c r="AE45" s="1062" t="s">
        <v>143</v>
      </c>
      <c r="AF45" s="1058"/>
      <c r="AG45" s="1058"/>
      <c r="AH45" s="1063"/>
      <c r="AI45" s="342"/>
      <c r="AJ45" s="342"/>
      <c r="AK45" s="377"/>
      <c r="AL45" s="342"/>
      <c r="AM45" s="343"/>
      <c r="AN45" s="343"/>
      <c r="AO45" s="1073" t="s">
        <v>97</v>
      </c>
      <c r="AP45" s="1073"/>
      <c r="AQ45" s="1073"/>
      <c r="AR45" s="1073"/>
      <c r="AS45" s="1073"/>
      <c r="AT45" s="1073"/>
      <c r="AU45" s="1073"/>
      <c r="AV45" s="1073"/>
      <c r="AW45" s="322"/>
      <c r="AX45" s="322"/>
      <c r="AY45" s="322"/>
      <c r="AZ45" s="351"/>
      <c r="BA45" s="322"/>
      <c r="BB45" s="322"/>
      <c r="BC45" s="1065" t="s">
        <v>147</v>
      </c>
      <c r="BD45" s="1066"/>
      <c r="BE45" s="1066"/>
      <c r="BF45" s="322"/>
      <c r="BG45" s="367"/>
      <c r="BH45" s="367"/>
      <c r="BI45" s="367"/>
      <c r="BJ45" s="367"/>
      <c r="BK45" s="338"/>
      <c r="BL45" s="338"/>
      <c r="BM45" s="338"/>
      <c r="BN45" s="338"/>
      <c r="BO45" s="338"/>
      <c r="BP45" s="338"/>
      <c r="BQ45" s="338"/>
      <c r="BR45" s="340"/>
      <c r="BS45" s="1056"/>
      <c r="BT45" s="1056"/>
      <c r="BU45" s="855" t="str">
        <f>IFERROR(VLOOKUP(BU44,'抽選会用 '!$C$7:$D$28,3,FALSE),"")</f>
        <v/>
      </c>
      <c r="BV45" s="855"/>
      <c r="BW45" s="855"/>
      <c r="BX45" s="855"/>
      <c r="BY45" s="855"/>
      <c r="BZ45" s="855"/>
      <c r="CA45" s="855"/>
      <c r="CB45" s="855"/>
      <c r="CC45" s="855"/>
      <c r="CD45" s="855"/>
      <c r="CE45" s="855"/>
      <c r="CF45" s="855"/>
      <c r="CG45" s="855"/>
      <c r="CH45" s="855"/>
      <c r="CI45" s="855"/>
      <c r="CJ45" s="855"/>
      <c r="CK45" s="322"/>
      <c r="CL45" s="322"/>
      <c r="CM45" s="322"/>
    </row>
    <row r="46" spans="1:109" ht="9" customHeight="1" x14ac:dyDescent="0.2">
      <c r="A46" s="323"/>
      <c r="B46" s="323"/>
      <c r="C46" s="323"/>
      <c r="D46" s="323"/>
      <c r="E46" s="323"/>
      <c r="F46" s="323"/>
      <c r="G46" s="452"/>
      <c r="H46" s="452"/>
      <c r="I46" s="452"/>
      <c r="J46" s="452"/>
      <c r="K46" s="452"/>
      <c r="L46" s="452"/>
      <c r="M46" s="452"/>
      <c r="N46" s="452"/>
      <c r="O46" s="323"/>
      <c r="P46" s="323"/>
      <c r="Q46" s="329"/>
      <c r="R46" s="329"/>
      <c r="S46" s="322"/>
      <c r="T46" s="330"/>
      <c r="U46" s="330"/>
      <c r="V46" s="322"/>
      <c r="W46" s="324"/>
      <c r="X46" s="324"/>
      <c r="Y46" s="324"/>
      <c r="Z46" s="322"/>
      <c r="AA46" s="341"/>
      <c r="AB46" s="341"/>
      <c r="AC46" s="341"/>
      <c r="AD46" s="341"/>
      <c r="AE46" s="1060"/>
      <c r="AF46" s="1060"/>
      <c r="AG46" s="1060"/>
      <c r="AH46" s="1064"/>
      <c r="AI46" s="323"/>
      <c r="AJ46" s="323"/>
      <c r="AK46" s="376"/>
      <c r="AL46" s="323"/>
      <c r="AM46" s="328"/>
      <c r="AN46" s="328"/>
      <c r="AO46" s="1073"/>
      <c r="AP46" s="1073"/>
      <c r="AQ46" s="1073"/>
      <c r="AR46" s="1073"/>
      <c r="AS46" s="1073"/>
      <c r="AT46" s="1073"/>
      <c r="AU46" s="1073"/>
      <c r="AV46" s="1073"/>
      <c r="AW46" s="330"/>
      <c r="AX46" s="330"/>
      <c r="AY46" s="322"/>
      <c r="AZ46" s="351"/>
      <c r="BA46" s="322"/>
      <c r="BB46" s="322"/>
      <c r="BC46" s="1067"/>
      <c r="BD46" s="1066"/>
      <c r="BE46" s="1066"/>
      <c r="BF46" s="322"/>
      <c r="BG46" s="341"/>
      <c r="BH46" s="341"/>
      <c r="BI46" s="341"/>
      <c r="BJ46" s="341"/>
      <c r="BK46" s="322"/>
      <c r="BL46" s="322"/>
      <c r="BM46" s="322"/>
      <c r="BN46" s="322"/>
      <c r="BO46" s="322"/>
      <c r="BP46" s="322"/>
      <c r="BQ46" s="322"/>
      <c r="BR46" s="322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2"/>
      <c r="CL46" s="322"/>
      <c r="CM46" s="322"/>
    </row>
    <row r="47" spans="1:109" ht="9" customHeight="1" x14ac:dyDescent="0.2">
      <c r="A47" s="326"/>
      <c r="B47" s="326"/>
      <c r="C47" s="326"/>
      <c r="D47" s="326"/>
      <c r="E47" s="323"/>
      <c r="F47" s="323"/>
      <c r="G47" s="452"/>
      <c r="H47" s="452"/>
      <c r="I47" s="452"/>
      <c r="J47" s="452"/>
      <c r="K47" s="452"/>
      <c r="L47" s="452"/>
      <c r="M47" s="452"/>
      <c r="N47" s="452"/>
      <c r="O47" s="323"/>
      <c r="P47" s="326"/>
      <c r="Q47" s="322"/>
      <c r="R47" s="343"/>
      <c r="S47" s="343"/>
      <c r="T47" s="343"/>
      <c r="U47" s="324"/>
      <c r="V47" s="324"/>
      <c r="W47" s="343"/>
      <c r="X47" s="343"/>
      <c r="Y47" s="1054"/>
      <c r="Z47" s="1054"/>
      <c r="AA47" s="1054"/>
      <c r="AB47" s="322"/>
      <c r="AC47" s="1054"/>
      <c r="AD47" s="1054"/>
      <c r="AE47" s="1054"/>
      <c r="AF47" s="322"/>
      <c r="AG47" s="322"/>
      <c r="AH47" s="344"/>
      <c r="AI47" s="323"/>
      <c r="AJ47" s="323"/>
      <c r="AK47" s="376"/>
      <c r="AL47" s="323"/>
      <c r="AM47" s="328"/>
      <c r="AN47" s="328"/>
      <c r="AO47" s="324"/>
      <c r="AP47" s="324"/>
      <c r="AQ47" s="1082"/>
      <c r="AR47" s="1082"/>
      <c r="AS47" s="1082"/>
      <c r="AT47" s="1082"/>
      <c r="AU47" s="324"/>
      <c r="AV47" s="324"/>
      <c r="AW47" s="330"/>
      <c r="AX47" s="330"/>
      <c r="AY47" s="330"/>
      <c r="AZ47" s="386"/>
      <c r="BA47" s="322"/>
      <c r="BB47" s="322"/>
      <c r="BC47" s="398"/>
      <c r="BD47" s="343"/>
      <c r="BE47" s="343"/>
      <c r="BF47" s="1054"/>
      <c r="BG47" s="1054"/>
      <c r="BH47" s="1054"/>
      <c r="BI47" s="322"/>
      <c r="BJ47" s="1054"/>
      <c r="BK47" s="1054"/>
      <c r="BL47" s="1054"/>
      <c r="BM47" s="322"/>
      <c r="BN47" s="322"/>
      <c r="BO47" s="324"/>
      <c r="BP47" s="324"/>
      <c r="BQ47" s="322"/>
      <c r="BR47" s="322"/>
      <c r="BU47" s="326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2"/>
      <c r="CL47" s="322"/>
      <c r="CM47" s="322"/>
    </row>
    <row r="48" spans="1:109" ht="9" customHeight="1" x14ac:dyDescent="0.2">
      <c r="A48" s="326"/>
      <c r="B48" s="326"/>
      <c r="C48" s="326"/>
      <c r="D48" s="326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6"/>
      <c r="Q48" s="322"/>
      <c r="R48" s="343"/>
      <c r="S48" s="343"/>
      <c r="T48" s="343"/>
      <c r="U48" s="324"/>
      <c r="V48" s="324"/>
      <c r="W48" s="343"/>
      <c r="X48" s="343"/>
      <c r="Y48" s="1054"/>
      <c r="Z48" s="1054"/>
      <c r="AA48" s="1054"/>
      <c r="AB48" s="338"/>
      <c r="AC48" s="1054"/>
      <c r="AD48" s="1054"/>
      <c r="AE48" s="1054"/>
      <c r="AF48" s="322"/>
      <c r="AG48" s="322"/>
      <c r="AH48" s="344"/>
      <c r="AI48" s="322"/>
      <c r="AJ48" s="322"/>
      <c r="AK48" s="344"/>
      <c r="AL48" s="322"/>
      <c r="AM48" s="343"/>
      <c r="AN48" s="343"/>
      <c r="AO48" s="324"/>
      <c r="AP48" s="324"/>
      <c r="AQ48" s="1083" t="str">
        <f>IFERROR(VLOOKUP(AQ47,'抽選会用 '!$C$27:$D$41,3,FALSE),"")</f>
        <v/>
      </c>
      <c r="AR48" s="1083"/>
      <c r="AS48" s="1083"/>
      <c r="AT48" s="1083"/>
      <c r="AU48" s="324"/>
      <c r="AV48" s="324"/>
      <c r="AW48" s="322"/>
      <c r="AX48" s="322"/>
      <c r="AY48" s="330"/>
      <c r="AZ48" s="386"/>
      <c r="BA48" s="322"/>
      <c r="BB48" s="322"/>
      <c r="BC48" s="398"/>
      <c r="BD48" s="343"/>
      <c r="BE48" s="343"/>
      <c r="BF48" s="1054"/>
      <c r="BG48" s="1054"/>
      <c r="BH48" s="1054"/>
      <c r="BI48" s="338"/>
      <c r="BJ48" s="1054"/>
      <c r="BK48" s="1054"/>
      <c r="BL48" s="1054"/>
      <c r="BM48" s="322"/>
      <c r="BN48" s="322"/>
      <c r="BO48" s="324"/>
      <c r="BP48" s="324"/>
      <c r="BQ48" s="322"/>
      <c r="BR48" s="322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2"/>
      <c r="CL48" s="322"/>
      <c r="CM48" s="322"/>
    </row>
    <row r="49" spans="1:91" ht="9" customHeight="1" x14ac:dyDescent="0.2">
      <c r="A49" s="326"/>
      <c r="B49" s="326"/>
      <c r="C49" s="326"/>
      <c r="D49" s="326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4"/>
      <c r="R49" s="324"/>
      <c r="S49" s="328"/>
      <c r="T49" s="328"/>
      <c r="U49" s="324"/>
      <c r="V49" s="324"/>
      <c r="W49" s="1076">
        <v>2</v>
      </c>
      <c r="X49" s="1076"/>
      <c r="Y49" s="1054"/>
      <c r="Z49" s="1054"/>
      <c r="AA49" s="1054"/>
      <c r="AB49" s="322"/>
      <c r="AC49" s="1054"/>
      <c r="AD49" s="1054"/>
      <c r="AE49" s="1054"/>
      <c r="AF49" s="1055"/>
      <c r="AG49" s="1055"/>
      <c r="AH49" s="344"/>
      <c r="AI49" s="322"/>
      <c r="AJ49" s="354"/>
      <c r="AK49" s="383"/>
      <c r="AL49" s="322"/>
      <c r="AM49" s="343"/>
      <c r="AN49" s="343"/>
      <c r="AO49" s="324"/>
      <c r="AP49" s="324"/>
      <c r="AQ49" s="1083"/>
      <c r="AR49" s="1083"/>
      <c r="AS49" s="1083"/>
      <c r="AT49" s="1083"/>
      <c r="AU49" s="324"/>
      <c r="AV49" s="324"/>
      <c r="AW49" s="322"/>
      <c r="AX49" s="322"/>
      <c r="AY49" s="322"/>
      <c r="AZ49" s="351"/>
      <c r="BA49" s="322"/>
      <c r="BB49" s="322"/>
      <c r="BC49" s="398"/>
      <c r="BD49" s="1076">
        <v>2</v>
      </c>
      <c r="BE49" s="1076"/>
      <c r="BF49" s="1054"/>
      <c r="BG49" s="1054"/>
      <c r="BH49" s="1054"/>
      <c r="BI49" s="322"/>
      <c r="BJ49" s="1054"/>
      <c r="BK49" s="1054"/>
      <c r="BL49" s="1054"/>
      <c r="BM49" s="1055"/>
      <c r="BN49" s="1055"/>
      <c r="BO49" s="324"/>
      <c r="BP49" s="324"/>
      <c r="BQ49" s="330"/>
      <c r="BR49" s="330"/>
      <c r="BS49" s="324"/>
      <c r="BT49" s="324"/>
      <c r="BU49" s="323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2"/>
      <c r="CL49" s="322"/>
      <c r="CM49" s="322"/>
    </row>
    <row r="50" spans="1:91" ht="9" customHeight="1" x14ac:dyDescent="0.2">
      <c r="A50" s="326"/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3"/>
      <c r="Q50" s="324"/>
      <c r="R50" s="324"/>
      <c r="S50" s="328"/>
      <c r="T50" s="328"/>
      <c r="U50" s="324"/>
      <c r="V50" s="324"/>
      <c r="W50" s="1076"/>
      <c r="X50" s="1076"/>
      <c r="Y50" s="1054"/>
      <c r="Z50" s="1054"/>
      <c r="AA50" s="1054"/>
      <c r="AB50" s="322"/>
      <c r="AC50" s="1054"/>
      <c r="AD50" s="1054"/>
      <c r="AE50" s="1054"/>
      <c r="AF50" s="1055"/>
      <c r="AG50" s="1055"/>
      <c r="AH50" s="344"/>
      <c r="AI50" s="338"/>
      <c r="AJ50" s="322"/>
      <c r="AK50" s="322"/>
      <c r="AL50" s="322"/>
      <c r="AM50" s="343"/>
      <c r="AN50" s="343"/>
      <c r="AO50" s="324"/>
      <c r="AP50" s="324"/>
      <c r="AQ50" s="1083"/>
      <c r="AR50" s="1083"/>
      <c r="AS50" s="1083"/>
      <c r="AT50" s="1083"/>
      <c r="AU50" s="324"/>
      <c r="AV50" s="324"/>
      <c r="AW50" s="322"/>
      <c r="AX50" s="322"/>
      <c r="AY50" s="322"/>
      <c r="AZ50" s="338"/>
      <c r="BA50" s="338"/>
      <c r="BB50" s="338"/>
      <c r="BC50" s="398"/>
      <c r="BD50" s="1076"/>
      <c r="BE50" s="1076"/>
      <c r="BF50" s="1054"/>
      <c r="BG50" s="1054"/>
      <c r="BH50" s="1054"/>
      <c r="BI50" s="322"/>
      <c r="BJ50" s="1054"/>
      <c r="BK50" s="1054"/>
      <c r="BL50" s="1054"/>
      <c r="BM50" s="1055"/>
      <c r="BN50" s="1055"/>
      <c r="BO50" s="324"/>
      <c r="BP50" s="324"/>
      <c r="BQ50" s="330"/>
      <c r="BR50" s="330"/>
      <c r="BS50" s="324"/>
      <c r="BT50" s="324"/>
      <c r="BU50" s="323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2"/>
      <c r="CL50" s="322"/>
      <c r="CM50" s="322"/>
    </row>
    <row r="51" spans="1:91" ht="9" customHeight="1" x14ac:dyDescent="0.2">
      <c r="A51" s="326"/>
      <c r="B51" s="326"/>
      <c r="C51" s="326"/>
      <c r="D51" s="326"/>
      <c r="E51" s="326"/>
      <c r="F51" s="326"/>
      <c r="G51" s="326"/>
      <c r="H51" s="379"/>
      <c r="I51" s="379"/>
      <c r="J51" s="379"/>
      <c r="K51" s="379"/>
      <c r="L51" s="379"/>
      <c r="M51" s="379"/>
      <c r="N51" s="379"/>
      <c r="O51" s="326"/>
      <c r="P51" s="326"/>
      <c r="Q51" s="322"/>
      <c r="R51" s="343"/>
      <c r="S51" s="343"/>
      <c r="T51" s="343"/>
      <c r="U51" s="324"/>
      <c r="V51" s="324"/>
      <c r="W51" s="343"/>
      <c r="X51" s="343"/>
      <c r="Y51" s="1054"/>
      <c r="Z51" s="1054"/>
      <c r="AA51" s="1054"/>
      <c r="AB51" s="322"/>
      <c r="AC51" s="1054"/>
      <c r="AD51" s="1054"/>
      <c r="AE51" s="1054"/>
      <c r="AF51" s="322"/>
      <c r="AG51" s="322"/>
      <c r="AH51" s="344"/>
      <c r="AI51" s="324"/>
      <c r="AJ51" s="324"/>
      <c r="AK51" s="324"/>
      <c r="AL51" s="324"/>
      <c r="AM51" s="343"/>
      <c r="AN51" s="343"/>
      <c r="AO51" s="324"/>
      <c r="AP51" s="324"/>
      <c r="AQ51" s="1083"/>
      <c r="AR51" s="1083"/>
      <c r="AS51" s="1083"/>
      <c r="AT51" s="1083"/>
      <c r="AU51" s="324"/>
      <c r="AV51" s="324"/>
      <c r="AW51" s="322"/>
      <c r="AX51" s="322"/>
      <c r="BA51" s="322"/>
      <c r="BB51" s="322"/>
      <c r="BC51" s="398"/>
      <c r="BD51" s="343"/>
      <c r="BE51" s="343"/>
      <c r="BF51" s="1054"/>
      <c r="BG51" s="1054"/>
      <c r="BH51" s="1054"/>
      <c r="BI51" s="322"/>
      <c r="BJ51" s="1054"/>
      <c r="BK51" s="1054"/>
      <c r="BL51" s="1054"/>
      <c r="BM51" s="322"/>
      <c r="BN51" s="322"/>
      <c r="BO51" s="324"/>
      <c r="BP51" s="324"/>
      <c r="BQ51" s="322"/>
      <c r="BR51" s="322"/>
      <c r="BU51" s="326"/>
      <c r="BV51" s="326"/>
      <c r="BW51" s="326"/>
      <c r="BX51" s="326"/>
      <c r="BY51" s="326"/>
      <c r="BZ51" s="326"/>
      <c r="CA51" s="326"/>
      <c r="CB51" s="326"/>
      <c r="CC51" s="326"/>
      <c r="CD51" s="326"/>
      <c r="CE51" s="326"/>
      <c r="CF51" s="326"/>
      <c r="CG51" s="326"/>
      <c r="CH51" s="326"/>
      <c r="CI51" s="326"/>
      <c r="CJ51" s="326"/>
      <c r="CK51" s="322"/>
      <c r="CL51" s="322"/>
      <c r="CM51" s="322"/>
    </row>
    <row r="52" spans="1:91" ht="9" customHeight="1" x14ac:dyDescent="0.2">
      <c r="A52" s="326"/>
      <c r="B52" s="326"/>
      <c r="C52" s="326"/>
      <c r="D52" s="326"/>
      <c r="E52" s="326"/>
      <c r="F52" s="326"/>
      <c r="G52" s="326"/>
      <c r="H52" s="379"/>
      <c r="I52" s="379"/>
      <c r="J52" s="379"/>
      <c r="K52" s="379"/>
      <c r="L52" s="379"/>
      <c r="M52" s="379"/>
      <c r="N52" s="379"/>
      <c r="O52" s="323"/>
      <c r="P52" s="326"/>
      <c r="Q52" s="322"/>
      <c r="R52" s="343"/>
      <c r="S52" s="343"/>
      <c r="T52" s="343"/>
      <c r="U52" s="324"/>
      <c r="V52" s="324"/>
      <c r="W52" s="343"/>
      <c r="X52" s="343"/>
      <c r="Y52" s="1054"/>
      <c r="Z52" s="1054"/>
      <c r="AA52" s="1054"/>
      <c r="AB52" s="338"/>
      <c r="AC52" s="1054"/>
      <c r="AD52" s="1054"/>
      <c r="AE52" s="1054"/>
      <c r="AF52" s="322"/>
      <c r="AG52" s="322"/>
      <c r="AH52" s="344"/>
      <c r="AI52" s="324"/>
      <c r="AJ52" s="324"/>
      <c r="AK52" s="324"/>
      <c r="AL52" s="324"/>
      <c r="AM52" s="343"/>
      <c r="AN52" s="343"/>
      <c r="AO52" s="324"/>
      <c r="AP52" s="324"/>
      <c r="AQ52" s="1083"/>
      <c r="AR52" s="1083"/>
      <c r="AS52" s="1083"/>
      <c r="AT52" s="1083"/>
      <c r="AU52" s="324"/>
      <c r="AV52" s="324"/>
      <c r="AW52" s="322"/>
      <c r="AX52" s="322"/>
      <c r="BA52" s="322"/>
      <c r="BB52" s="322"/>
      <c r="BC52" s="398"/>
      <c r="BD52" s="343"/>
      <c r="BE52" s="343"/>
      <c r="BF52" s="1054"/>
      <c r="BG52" s="1054"/>
      <c r="BH52" s="1054"/>
      <c r="BI52" s="338"/>
      <c r="BJ52" s="1054"/>
      <c r="BK52" s="1054"/>
      <c r="BL52" s="1054"/>
      <c r="BM52" s="322"/>
      <c r="BN52" s="322"/>
      <c r="BO52" s="324"/>
      <c r="BP52" s="324"/>
      <c r="BQ52" s="322"/>
      <c r="BR52" s="322"/>
      <c r="BU52" s="326"/>
      <c r="BV52" s="326"/>
      <c r="BW52" s="326"/>
      <c r="BX52" s="326"/>
      <c r="BY52" s="326"/>
      <c r="BZ52" s="326"/>
      <c r="CA52" s="326"/>
      <c r="CB52" s="326"/>
      <c r="CC52" s="326"/>
      <c r="CD52" s="326"/>
      <c r="CE52" s="326"/>
      <c r="CF52" s="326"/>
      <c r="CG52" s="326"/>
      <c r="CH52" s="326"/>
      <c r="CI52" s="326"/>
      <c r="CJ52" s="326"/>
      <c r="CK52" s="322"/>
      <c r="CL52" s="322"/>
      <c r="CM52" s="322"/>
    </row>
    <row r="53" spans="1:91" ht="9" customHeight="1" x14ac:dyDescent="0.2">
      <c r="A53" s="323"/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32"/>
      <c r="R53" s="332"/>
      <c r="S53" s="322"/>
      <c r="T53" s="322"/>
      <c r="U53" s="324"/>
      <c r="V53" s="324"/>
      <c r="W53" s="399"/>
      <c r="X53" s="399"/>
      <c r="Y53" s="322"/>
      <c r="Z53" s="322"/>
      <c r="AA53" s="322"/>
      <c r="AB53" s="322"/>
      <c r="AC53" s="322"/>
      <c r="AD53" s="322"/>
      <c r="AE53" s="322"/>
      <c r="AF53" s="322"/>
      <c r="AG53" s="322"/>
      <c r="AH53" s="344"/>
      <c r="AI53" s="322"/>
      <c r="AJ53" s="322"/>
      <c r="AK53" s="322"/>
      <c r="AL53" s="343"/>
      <c r="AM53" s="1076"/>
      <c r="AN53" s="1076"/>
      <c r="AO53" s="324"/>
      <c r="AP53" s="324"/>
      <c r="AQ53" s="1083"/>
      <c r="AR53" s="1083"/>
      <c r="AS53" s="1083"/>
      <c r="AT53" s="1083"/>
      <c r="AU53" s="324"/>
      <c r="AV53" s="324"/>
      <c r="AW53" s="330"/>
      <c r="AX53" s="330"/>
      <c r="AY53" s="322"/>
      <c r="AZ53" s="322"/>
      <c r="BA53" s="322"/>
      <c r="BB53" s="342"/>
      <c r="BC53" s="398"/>
      <c r="BD53" s="399"/>
      <c r="BE53" s="399"/>
      <c r="BF53" s="322"/>
      <c r="BG53" s="322"/>
      <c r="BH53" s="322"/>
      <c r="BI53" s="322"/>
      <c r="BJ53" s="322"/>
      <c r="BK53" s="322"/>
      <c r="BL53" s="322"/>
      <c r="BM53" s="322"/>
      <c r="BN53" s="322"/>
      <c r="BO53" s="322"/>
      <c r="BP53" s="322"/>
      <c r="BQ53" s="322"/>
      <c r="BR53" s="322"/>
      <c r="BS53" s="341"/>
      <c r="BT53" s="341"/>
      <c r="BU53" s="326"/>
      <c r="BV53" s="326"/>
      <c r="BW53" s="326"/>
      <c r="BX53" s="326"/>
      <c r="BY53" s="326"/>
      <c r="BZ53" s="326"/>
      <c r="CA53" s="326"/>
      <c r="CB53" s="326"/>
      <c r="CC53" s="326"/>
      <c r="CD53" s="326"/>
      <c r="CE53" s="326"/>
      <c r="CF53" s="326"/>
      <c r="CG53" s="326"/>
      <c r="CH53" s="326"/>
      <c r="CI53" s="326"/>
      <c r="CJ53" s="326"/>
      <c r="CK53" s="322"/>
      <c r="CL53" s="322"/>
      <c r="CM53" s="322"/>
    </row>
    <row r="54" spans="1:91" ht="9" customHeight="1" x14ac:dyDescent="0.2">
      <c r="A54" s="855" t="str">
        <f>IFERROR(VLOOKUP(Q54,'抽選会用 '!$C$27:$D$41,2,FALSE),"")</f>
        <v/>
      </c>
      <c r="B54" s="855"/>
      <c r="C54" s="855"/>
      <c r="D54" s="855"/>
      <c r="E54" s="855"/>
      <c r="F54" s="855"/>
      <c r="G54" s="855"/>
      <c r="H54" s="855"/>
      <c r="I54" s="855"/>
      <c r="J54" s="855"/>
      <c r="K54" s="855"/>
      <c r="L54" s="855"/>
      <c r="M54" s="855"/>
      <c r="N54" s="855"/>
      <c r="O54" s="855"/>
      <c r="P54" s="855"/>
      <c r="Q54" s="1053">
        <v>5</v>
      </c>
      <c r="R54" s="1053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84"/>
      <c r="AG54" s="384"/>
      <c r="AH54" s="385"/>
      <c r="AM54" s="1076"/>
      <c r="AN54" s="1076"/>
      <c r="AO54" s="324"/>
      <c r="AP54" s="324"/>
      <c r="AQ54" s="1083"/>
      <c r="AR54" s="1083"/>
      <c r="AS54" s="1083"/>
      <c r="AT54" s="1083"/>
      <c r="AU54" s="324"/>
      <c r="AV54" s="324"/>
      <c r="AW54" s="330"/>
      <c r="AX54" s="330"/>
      <c r="BC54" s="400"/>
      <c r="BD54" s="401"/>
      <c r="BE54" s="401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4"/>
      <c r="BR54" s="352"/>
      <c r="BS54" s="1056">
        <v>10</v>
      </c>
      <c r="BT54" s="1056"/>
      <c r="BU54" s="855" t="str">
        <f>IFERROR(VLOOKUP(BS54,'抽選会用 '!$C$27:$D$41,2,FALSE),"")</f>
        <v/>
      </c>
      <c r="BV54" s="855"/>
      <c r="BW54" s="855"/>
      <c r="BX54" s="855"/>
      <c r="BY54" s="855"/>
      <c r="BZ54" s="855"/>
      <c r="CA54" s="855"/>
      <c r="CB54" s="855"/>
      <c r="CC54" s="855"/>
      <c r="CD54" s="855"/>
      <c r="CE54" s="855"/>
      <c r="CF54" s="855"/>
      <c r="CG54" s="855"/>
      <c r="CH54" s="855"/>
      <c r="CI54" s="855"/>
      <c r="CJ54" s="855"/>
      <c r="CK54" s="322"/>
      <c r="CL54" s="322"/>
      <c r="CM54" s="322"/>
    </row>
    <row r="55" spans="1:91" ht="9" customHeight="1" x14ac:dyDescent="0.2">
      <c r="A55" s="855" t="str">
        <f>IFERROR(VLOOKUP(A54,'抽選会用 '!$C$7:$D$28,3,FALSE),"")</f>
        <v/>
      </c>
      <c r="B55" s="855"/>
      <c r="C55" s="855"/>
      <c r="D55" s="855"/>
      <c r="E55" s="855"/>
      <c r="F55" s="855"/>
      <c r="G55" s="855"/>
      <c r="H55" s="855"/>
      <c r="I55" s="855"/>
      <c r="J55" s="855"/>
      <c r="K55" s="855"/>
      <c r="L55" s="855"/>
      <c r="M55" s="855"/>
      <c r="N55" s="855"/>
      <c r="O55" s="855"/>
      <c r="P55" s="855"/>
      <c r="Q55" s="1053"/>
      <c r="R55" s="1053"/>
      <c r="S55" s="322"/>
      <c r="T55" s="322"/>
      <c r="U55" s="322"/>
      <c r="V55" s="342"/>
      <c r="W55" s="342"/>
      <c r="X55" s="342"/>
      <c r="Y55" s="342"/>
      <c r="Z55" s="342"/>
      <c r="AA55" s="342"/>
      <c r="AB55" s="342"/>
      <c r="AC55" s="342"/>
      <c r="AD55" s="342"/>
      <c r="AE55" s="322"/>
      <c r="AM55" s="343"/>
      <c r="AN55" s="343"/>
      <c r="AO55" s="324"/>
      <c r="AP55" s="324"/>
      <c r="AQ55" s="1083"/>
      <c r="AR55" s="1083"/>
      <c r="AS55" s="1083"/>
      <c r="AT55" s="1083"/>
      <c r="AU55" s="324"/>
      <c r="AV55" s="324"/>
      <c r="AW55" s="322"/>
      <c r="AX55" s="322"/>
      <c r="BC55" s="399"/>
      <c r="BD55" s="399"/>
      <c r="BE55" s="399"/>
      <c r="BF55" s="322"/>
      <c r="BG55" s="322"/>
      <c r="BH55" s="322"/>
      <c r="BI55" s="322"/>
      <c r="BJ55" s="322"/>
      <c r="BK55" s="322"/>
      <c r="BL55" s="322"/>
      <c r="BM55" s="322"/>
      <c r="BN55" s="322"/>
      <c r="BO55" s="322"/>
      <c r="BP55" s="322"/>
      <c r="BQ55" s="322"/>
      <c r="BR55" s="337"/>
      <c r="BS55" s="1056"/>
      <c r="BT55" s="1056"/>
      <c r="BU55" s="855" t="str">
        <f>IFERROR(VLOOKUP(BU54,'抽選会用 '!$C$7:$D$28,3,FALSE),"")</f>
        <v/>
      </c>
      <c r="BV55" s="855"/>
      <c r="BW55" s="855"/>
      <c r="BX55" s="855"/>
      <c r="BY55" s="855"/>
      <c r="BZ55" s="855"/>
      <c r="CA55" s="855"/>
      <c r="CB55" s="855"/>
      <c r="CC55" s="855"/>
      <c r="CD55" s="855"/>
      <c r="CE55" s="855"/>
      <c r="CF55" s="855"/>
      <c r="CG55" s="855"/>
      <c r="CH55" s="855"/>
      <c r="CI55" s="855"/>
      <c r="CJ55" s="855"/>
      <c r="CK55" s="322"/>
      <c r="CL55" s="322"/>
      <c r="CM55" s="322"/>
    </row>
    <row r="56" spans="1:91" ht="9" customHeight="1" x14ac:dyDescent="0.2">
      <c r="E56" s="323"/>
      <c r="F56" s="323"/>
      <c r="G56" s="452"/>
      <c r="H56" s="452"/>
      <c r="I56" s="452"/>
      <c r="J56" s="452"/>
      <c r="K56" s="452"/>
      <c r="L56" s="452"/>
      <c r="M56" s="452"/>
      <c r="N56" s="452"/>
      <c r="O56" s="323"/>
      <c r="P56" s="323"/>
      <c r="Q56" s="323"/>
      <c r="R56" s="323"/>
      <c r="S56" s="322"/>
      <c r="T56" s="322"/>
      <c r="U56" s="324"/>
      <c r="V56" s="324"/>
      <c r="W56" s="324"/>
      <c r="X56" s="322"/>
      <c r="Y56" s="322"/>
      <c r="Z56" s="324"/>
      <c r="AA56" s="324"/>
      <c r="AB56" s="324"/>
      <c r="AC56" s="322"/>
      <c r="AD56" s="322"/>
      <c r="AE56" s="322"/>
      <c r="AF56" s="342"/>
      <c r="AG56" s="342"/>
      <c r="AH56" s="342"/>
      <c r="AI56" s="322"/>
      <c r="AJ56" s="322"/>
      <c r="AK56" s="322"/>
      <c r="AL56" s="343"/>
      <c r="AM56" s="343"/>
      <c r="AN56" s="343"/>
      <c r="AO56" s="324"/>
      <c r="AP56" s="324"/>
      <c r="AQ56" s="1083"/>
      <c r="AR56" s="1083"/>
      <c r="AS56" s="1083"/>
      <c r="AT56" s="1083"/>
      <c r="AU56" s="324"/>
      <c r="AV56" s="324"/>
      <c r="AW56" s="322"/>
      <c r="AX56" s="322"/>
      <c r="AY56" s="322"/>
      <c r="AZ56" s="322"/>
      <c r="BA56" s="322"/>
      <c r="BB56" s="342"/>
      <c r="BC56" s="342"/>
      <c r="BD56" s="342"/>
      <c r="BE56" s="381"/>
      <c r="BF56" s="322"/>
      <c r="BG56" s="322"/>
      <c r="BH56" s="322"/>
      <c r="BI56" s="322"/>
      <c r="BJ56" s="322"/>
      <c r="BK56" s="322"/>
      <c r="BL56" s="322"/>
      <c r="BM56" s="322"/>
      <c r="BN56" s="322"/>
      <c r="BO56" s="322"/>
      <c r="BP56" s="322"/>
      <c r="BQ56" s="322"/>
      <c r="BR56" s="322"/>
      <c r="CK56" s="322"/>
      <c r="CL56" s="322"/>
      <c r="CM56" s="322"/>
    </row>
    <row r="57" spans="1:91" ht="9" customHeight="1" x14ac:dyDescent="0.2">
      <c r="E57" s="323"/>
      <c r="F57" s="323"/>
      <c r="G57" s="452"/>
      <c r="H57" s="452"/>
      <c r="I57" s="452"/>
      <c r="J57" s="452"/>
      <c r="K57" s="452"/>
      <c r="L57" s="452"/>
      <c r="M57" s="452"/>
      <c r="N57" s="452"/>
      <c r="O57" s="323"/>
      <c r="P57" s="323"/>
      <c r="Q57" s="323"/>
      <c r="R57" s="323"/>
      <c r="S57" s="322"/>
      <c r="T57" s="322"/>
      <c r="U57" s="324"/>
      <c r="V57" s="324"/>
      <c r="W57" s="324"/>
      <c r="X57" s="322"/>
      <c r="Y57" s="322"/>
      <c r="Z57" s="324"/>
      <c r="AA57" s="324"/>
      <c r="AB57" s="324"/>
      <c r="AC57" s="322"/>
      <c r="AD57" s="322"/>
      <c r="AE57" s="322"/>
      <c r="AF57" s="342"/>
      <c r="AG57" s="342"/>
      <c r="AH57" s="342"/>
      <c r="AI57" s="322"/>
      <c r="AJ57" s="322"/>
      <c r="AK57" s="322"/>
      <c r="AL57" s="343"/>
      <c r="AM57" s="343"/>
      <c r="AN57" s="343"/>
      <c r="AO57" s="324"/>
      <c r="AP57" s="324"/>
      <c r="AQ57" s="1083"/>
      <c r="AR57" s="1083"/>
      <c r="AS57" s="1083"/>
      <c r="AT57" s="1083"/>
      <c r="AU57" s="324"/>
      <c r="AV57" s="324"/>
      <c r="AW57" s="322"/>
      <c r="AX57" s="322"/>
      <c r="AY57" s="322"/>
      <c r="AZ57" s="322"/>
      <c r="BA57" s="322"/>
      <c r="BB57" s="342"/>
      <c r="BC57" s="342"/>
      <c r="BD57" s="342"/>
      <c r="BE57" s="343"/>
      <c r="BF57" s="343"/>
      <c r="BG57" s="324"/>
      <c r="BH57" s="324"/>
      <c r="BI57" s="324"/>
      <c r="BJ57" s="322"/>
      <c r="BK57" s="324"/>
      <c r="BL57" s="324"/>
      <c r="BM57" s="324"/>
      <c r="BN57" s="322"/>
      <c r="BO57" s="322"/>
      <c r="BP57" s="322"/>
      <c r="BQ57" s="322"/>
      <c r="BR57" s="322"/>
      <c r="CK57" s="322"/>
      <c r="CL57" s="322"/>
      <c r="CM57" s="322"/>
    </row>
    <row r="58" spans="1:91" ht="9" customHeight="1" x14ac:dyDescent="0.2">
      <c r="E58" s="323"/>
      <c r="F58" s="323"/>
      <c r="G58" s="452"/>
      <c r="H58" s="452"/>
      <c r="I58" s="452"/>
      <c r="J58" s="452"/>
      <c r="K58" s="452"/>
      <c r="L58" s="452"/>
      <c r="M58" s="452"/>
      <c r="N58" s="452"/>
      <c r="O58" s="323"/>
      <c r="P58" s="323"/>
      <c r="Q58" s="323"/>
      <c r="R58" s="323"/>
      <c r="S58" s="322"/>
      <c r="T58" s="322"/>
      <c r="U58" s="324"/>
      <c r="V58" s="324"/>
      <c r="W58" s="324"/>
      <c r="X58" s="322"/>
      <c r="Y58" s="322"/>
      <c r="Z58" s="324"/>
      <c r="AA58" s="324"/>
      <c r="AB58" s="324"/>
      <c r="AC58" s="322"/>
      <c r="AD58" s="322"/>
      <c r="AM58" s="343"/>
      <c r="AN58" s="343"/>
      <c r="AO58" s="324"/>
      <c r="AP58" s="324"/>
      <c r="AQ58" s="1083"/>
      <c r="AR58" s="1083"/>
      <c r="AS58" s="1083"/>
      <c r="AT58" s="1083"/>
      <c r="AU58" s="324"/>
      <c r="AV58" s="324"/>
      <c r="AW58" s="322"/>
      <c r="AX58" s="322"/>
      <c r="BE58" s="343"/>
      <c r="BF58" s="343"/>
      <c r="BG58" s="324"/>
      <c r="BH58" s="324"/>
      <c r="BI58" s="324"/>
      <c r="BJ58" s="322"/>
      <c r="BK58" s="324"/>
      <c r="BL58" s="324"/>
      <c r="BM58" s="324"/>
      <c r="BN58" s="322"/>
      <c r="BO58" s="322"/>
      <c r="BP58" s="322"/>
      <c r="BQ58" s="322"/>
      <c r="BR58" s="322"/>
      <c r="CK58" s="322"/>
      <c r="CL58" s="322"/>
      <c r="CM58" s="322"/>
    </row>
    <row r="59" spans="1:91" ht="9" customHeight="1" x14ac:dyDescent="0.2">
      <c r="E59" s="323"/>
      <c r="F59" s="323"/>
      <c r="G59" s="452"/>
      <c r="H59" s="452"/>
      <c r="I59" s="452"/>
      <c r="J59" s="452"/>
      <c r="K59" s="452"/>
      <c r="L59" s="452"/>
      <c r="M59" s="452"/>
      <c r="N59" s="452"/>
      <c r="O59" s="323"/>
      <c r="P59" s="323"/>
      <c r="Q59" s="323"/>
      <c r="R59" s="323"/>
      <c r="S59" s="322"/>
      <c r="T59" s="322"/>
      <c r="U59" s="324"/>
      <c r="V59" s="324"/>
      <c r="W59" s="324"/>
      <c r="X59" s="322"/>
      <c r="Y59" s="322"/>
      <c r="Z59" s="324"/>
      <c r="AA59" s="324"/>
      <c r="AB59" s="324"/>
      <c r="AC59" s="322"/>
      <c r="AD59" s="322"/>
      <c r="AM59" s="328"/>
      <c r="AN59" s="328"/>
      <c r="AO59" s="324"/>
      <c r="AP59" s="324"/>
      <c r="AQ59" s="1083"/>
      <c r="AR59" s="1083"/>
      <c r="AS59" s="1083"/>
      <c r="AT59" s="1083"/>
      <c r="AU59" s="324"/>
      <c r="AV59" s="324"/>
      <c r="AW59" s="330"/>
      <c r="AX59" s="330"/>
      <c r="BE59" s="328"/>
      <c r="BF59" s="328"/>
      <c r="BG59" s="324"/>
      <c r="BH59" s="324"/>
      <c r="BI59" s="324"/>
      <c r="BJ59" s="322"/>
      <c r="BK59" s="324"/>
      <c r="BL59" s="324"/>
      <c r="BM59" s="324"/>
      <c r="BN59" s="330"/>
      <c r="BO59" s="330"/>
      <c r="BP59" s="322"/>
      <c r="BQ59" s="322"/>
      <c r="BR59" s="322"/>
      <c r="CK59" s="322"/>
      <c r="CL59" s="322"/>
      <c r="CM59" s="322"/>
    </row>
    <row r="60" spans="1:91" ht="9" customHeight="1" x14ac:dyDescent="0.2">
      <c r="E60" s="323"/>
      <c r="F60" s="323"/>
      <c r="G60" s="452"/>
      <c r="H60" s="452"/>
      <c r="I60" s="452"/>
      <c r="J60" s="452"/>
      <c r="K60" s="452"/>
      <c r="L60" s="452"/>
      <c r="M60" s="452"/>
      <c r="N60" s="452"/>
      <c r="O60" s="323"/>
      <c r="P60" s="323"/>
      <c r="Q60" s="323"/>
      <c r="R60" s="323"/>
      <c r="S60" s="322"/>
      <c r="T60" s="322"/>
      <c r="U60" s="324"/>
      <c r="V60" s="324"/>
      <c r="W60" s="324"/>
      <c r="X60" s="322"/>
      <c r="Y60" s="322"/>
      <c r="Z60" s="324"/>
      <c r="AA60" s="324"/>
      <c r="AB60" s="324"/>
      <c r="AC60" s="322"/>
      <c r="AD60" s="322"/>
      <c r="AM60" s="328"/>
      <c r="AN60" s="328"/>
      <c r="AO60" s="324"/>
      <c r="AP60" s="324"/>
      <c r="AQ60" s="1083"/>
      <c r="AR60" s="1083"/>
      <c r="AS60" s="1083"/>
      <c r="AT60" s="1083"/>
      <c r="AU60" s="324"/>
      <c r="AV60" s="324"/>
      <c r="AW60" s="330"/>
      <c r="AX60" s="330"/>
      <c r="BE60" s="328"/>
      <c r="BF60" s="328"/>
      <c r="BG60" s="324"/>
      <c r="BH60" s="324"/>
      <c r="BI60" s="324"/>
      <c r="BJ60" s="322"/>
      <c r="BK60" s="324"/>
      <c r="BL60" s="324"/>
      <c r="BM60" s="324"/>
      <c r="BN60" s="330"/>
      <c r="BO60" s="330"/>
      <c r="BP60" s="322"/>
      <c r="BQ60" s="322"/>
      <c r="BR60" s="322"/>
      <c r="CK60" s="322"/>
      <c r="CL60" s="322"/>
      <c r="CM60" s="322"/>
    </row>
    <row r="61" spans="1:91" ht="9" customHeight="1" x14ac:dyDescent="0.2">
      <c r="E61" s="323"/>
      <c r="F61" s="323"/>
      <c r="G61" s="452"/>
      <c r="H61" s="452"/>
      <c r="I61" s="452"/>
      <c r="J61" s="452"/>
      <c r="K61" s="452"/>
      <c r="L61" s="452"/>
      <c r="M61" s="452"/>
      <c r="N61" s="452"/>
      <c r="O61" s="323"/>
      <c r="P61" s="323"/>
      <c r="Q61" s="323"/>
      <c r="R61" s="323"/>
      <c r="S61" s="322"/>
      <c r="T61" s="322"/>
      <c r="U61" s="324"/>
      <c r="V61" s="324"/>
      <c r="W61" s="324"/>
      <c r="X61" s="322"/>
      <c r="Y61" s="322"/>
      <c r="Z61" s="324"/>
      <c r="AA61" s="324"/>
      <c r="AB61" s="324"/>
      <c r="AC61" s="322"/>
      <c r="AD61" s="322"/>
      <c r="AM61" s="343"/>
      <c r="AN61" s="343"/>
      <c r="AO61" s="324"/>
      <c r="AP61" s="324"/>
      <c r="AQ61" s="1083"/>
      <c r="AR61" s="1083"/>
      <c r="AS61" s="1083"/>
      <c r="AT61" s="1083"/>
      <c r="AU61" s="324"/>
      <c r="AV61" s="324"/>
      <c r="AW61" s="322"/>
      <c r="AX61" s="322"/>
      <c r="BE61" s="343"/>
      <c r="BF61" s="343"/>
      <c r="BG61" s="324"/>
      <c r="BH61" s="324"/>
      <c r="BI61" s="324"/>
      <c r="BJ61" s="322"/>
      <c r="BK61" s="324"/>
      <c r="BL61" s="324"/>
      <c r="BM61" s="324"/>
      <c r="BN61" s="322"/>
      <c r="BO61" s="322"/>
      <c r="BP61" s="322"/>
      <c r="BQ61" s="322"/>
      <c r="BR61" s="322"/>
      <c r="CK61" s="322"/>
      <c r="CL61" s="322"/>
      <c r="CM61" s="322"/>
    </row>
    <row r="62" spans="1:91" ht="9" customHeight="1" x14ac:dyDescent="0.2">
      <c r="E62" s="323"/>
      <c r="F62" s="323"/>
      <c r="G62" s="452"/>
      <c r="H62" s="452"/>
      <c r="I62" s="452"/>
      <c r="J62" s="452"/>
      <c r="K62" s="452"/>
      <c r="L62" s="452"/>
      <c r="M62" s="452"/>
      <c r="N62" s="452"/>
      <c r="O62" s="323"/>
      <c r="P62" s="323"/>
      <c r="Q62" s="323"/>
      <c r="R62" s="323"/>
      <c r="S62" s="322"/>
      <c r="T62" s="322"/>
      <c r="U62" s="324"/>
      <c r="V62" s="324"/>
      <c r="W62" s="324"/>
      <c r="X62" s="322"/>
      <c r="Y62" s="322"/>
      <c r="Z62" s="324"/>
      <c r="AA62" s="324"/>
      <c r="AB62" s="324"/>
      <c r="AC62" s="322"/>
      <c r="AD62" s="322"/>
      <c r="AE62" s="322"/>
      <c r="AF62" s="342"/>
      <c r="AG62" s="342"/>
      <c r="AH62" s="342"/>
      <c r="AI62" s="322"/>
      <c r="AJ62" s="322"/>
      <c r="AK62" s="322"/>
      <c r="AL62" s="343"/>
      <c r="AM62" s="343"/>
      <c r="AN62" s="343"/>
      <c r="AO62" s="324"/>
      <c r="AP62" s="324"/>
      <c r="AQ62" s="1083"/>
      <c r="AR62" s="1083"/>
      <c r="AS62" s="1083"/>
      <c r="AT62" s="1083"/>
      <c r="AU62" s="324"/>
      <c r="AV62" s="324"/>
      <c r="AW62" s="322"/>
      <c r="AX62" s="322"/>
      <c r="AY62" s="322"/>
      <c r="AZ62" s="322"/>
      <c r="BA62" s="322"/>
      <c r="BB62" s="322"/>
      <c r="BC62" s="322"/>
      <c r="BD62" s="322"/>
      <c r="BE62" s="343"/>
      <c r="BF62" s="343"/>
      <c r="BG62" s="324"/>
      <c r="BH62" s="324"/>
      <c r="BI62" s="324"/>
      <c r="BJ62" s="322"/>
      <c r="BK62" s="324"/>
      <c r="BL62" s="324"/>
      <c r="BM62" s="324"/>
      <c r="BN62" s="322"/>
      <c r="BO62" s="322"/>
      <c r="BP62" s="322"/>
      <c r="BQ62" s="322"/>
      <c r="BR62" s="322"/>
      <c r="CK62" s="322"/>
      <c r="CL62" s="322"/>
      <c r="CM62" s="322"/>
    </row>
    <row r="63" spans="1:91" ht="9" customHeight="1" x14ac:dyDescent="0.2">
      <c r="AF63" s="342"/>
      <c r="AG63" s="342"/>
      <c r="AH63" s="342"/>
      <c r="AI63" s="322"/>
      <c r="AJ63" s="322"/>
      <c r="AK63" s="322"/>
      <c r="AL63" s="343"/>
      <c r="AM63" s="343"/>
      <c r="AN63" s="343"/>
      <c r="AO63" s="324"/>
      <c r="AP63" s="324"/>
      <c r="AQ63" s="1083"/>
      <c r="AR63" s="1083"/>
      <c r="AS63" s="1083"/>
      <c r="AT63" s="1083"/>
      <c r="AU63" s="324"/>
      <c r="AV63" s="324"/>
      <c r="AW63" s="322"/>
      <c r="AX63" s="322"/>
      <c r="AY63" s="322"/>
      <c r="AZ63" s="322"/>
      <c r="BA63" s="322"/>
      <c r="BB63" s="322"/>
      <c r="BC63" s="342"/>
      <c r="BD63" s="380"/>
      <c r="BE63" s="380"/>
      <c r="BF63" s="380"/>
    </row>
    <row r="64" spans="1:91" ht="9" customHeight="1" x14ac:dyDescent="0.2">
      <c r="A64" s="855" t="str">
        <f>IFERROR(VLOOKUP(Q64,'抽選会用 '!$C$27:$D$41,2,FALSE),"")</f>
        <v/>
      </c>
      <c r="B64" s="855"/>
      <c r="C64" s="855"/>
      <c r="D64" s="855"/>
      <c r="E64" s="855"/>
      <c r="F64" s="855"/>
      <c r="G64" s="855"/>
      <c r="H64" s="855"/>
      <c r="I64" s="855"/>
      <c r="J64" s="855"/>
      <c r="K64" s="855"/>
      <c r="L64" s="855"/>
      <c r="M64" s="855"/>
      <c r="N64" s="855"/>
      <c r="O64" s="855"/>
      <c r="P64" s="855"/>
      <c r="Q64" s="1053"/>
      <c r="R64" s="1053"/>
      <c r="S64" s="330"/>
      <c r="T64" s="322"/>
      <c r="U64" s="324"/>
      <c r="V64" s="324"/>
      <c r="W64" s="324"/>
      <c r="X64" s="322"/>
      <c r="Y64" s="322"/>
      <c r="Z64" s="324"/>
      <c r="AA64" s="324"/>
      <c r="AB64" s="324"/>
      <c r="AC64" s="330"/>
      <c r="AD64" s="330"/>
      <c r="AE64" s="322"/>
      <c r="AF64" s="342"/>
      <c r="AG64" s="342"/>
      <c r="AH64" s="342"/>
      <c r="AI64" s="322"/>
      <c r="AJ64" s="322"/>
      <c r="AK64" s="322"/>
      <c r="AL64" s="343"/>
      <c r="AM64" s="343"/>
      <c r="AN64" s="343"/>
      <c r="AO64" s="324"/>
      <c r="AP64" s="324"/>
      <c r="AQ64" s="1083"/>
      <c r="AR64" s="1083"/>
      <c r="AS64" s="1083"/>
      <c r="AT64" s="1083"/>
      <c r="AU64" s="324"/>
      <c r="AV64" s="324"/>
      <c r="AW64" s="322"/>
      <c r="AX64" s="322"/>
      <c r="AY64" s="322"/>
      <c r="AZ64" s="322"/>
      <c r="BA64" s="322"/>
      <c r="BB64" s="322"/>
      <c r="BC64" s="342"/>
      <c r="BD64" s="380"/>
      <c r="BE64" s="380"/>
      <c r="BF64" s="380"/>
      <c r="BG64" s="322"/>
      <c r="BH64" s="322"/>
      <c r="BI64" s="322"/>
      <c r="BJ64" s="322"/>
      <c r="BK64" s="322"/>
      <c r="BL64" s="322"/>
      <c r="BM64" s="322"/>
      <c r="BN64" s="322"/>
      <c r="BO64" s="322"/>
      <c r="BP64" s="322"/>
      <c r="BQ64" s="322"/>
      <c r="BR64" s="322"/>
      <c r="BS64" s="1056"/>
      <c r="BT64" s="1056"/>
      <c r="BU64" s="855" t="str">
        <f>IFERROR(VLOOKUP(BS64,'抽選会用 '!$C$27:$D$41,2,FALSE),"")</f>
        <v/>
      </c>
      <c r="BV64" s="855"/>
      <c r="BW64" s="855"/>
      <c r="BX64" s="855"/>
      <c r="BY64" s="855"/>
      <c r="BZ64" s="855"/>
      <c r="CA64" s="855"/>
      <c r="CB64" s="855"/>
      <c r="CC64" s="855"/>
      <c r="CD64" s="855"/>
      <c r="CE64" s="855"/>
      <c r="CF64" s="855"/>
      <c r="CG64" s="855"/>
      <c r="CH64" s="855"/>
      <c r="CI64" s="855"/>
      <c r="CJ64" s="855"/>
      <c r="CK64" s="322"/>
      <c r="CL64" s="322"/>
      <c r="CM64" s="322"/>
    </row>
    <row r="65" spans="1:91" ht="10.050000000000001" customHeight="1" x14ac:dyDescent="0.2">
      <c r="A65" s="855" t="str">
        <f>IFERROR(VLOOKUP(A64,'抽選会用 '!$C$7:$D$28,3,FALSE),"")</f>
        <v/>
      </c>
      <c r="B65" s="855"/>
      <c r="C65" s="855"/>
      <c r="D65" s="855"/>
      <c r="E65" s="855"/>
      <c r="F65" s="855"/>
      <c r="G65" s="855"/>
      <c r="H65" s="855"/>
      <c r="I65" s="855"/>
      <c r="J65" s="855"/>
      <c r="K65" s="855"/>
      <c r="L65" s="855"/>
      <c r="M65" s="855"/>
      <c r="N65" s="855"/>
      <c r="O65" s="855"/>
      <c r="P65" s="855"/>
      <c r="Q65" s="1053"/>
      <c r="R65" s="1053"/>
      <c r="S65" s="322"/>
      <c r="T65" s="322"/>
      <c r="U65" s="322"/>
      <c r="V65" s="322"/>
      <c r="W65" s="324"/>
      <c r="X65" s="324"/>
      <c r="Y65" s="324"/>
      <c r="Z65" s="322"/>
      <c r="AA65" s="322"/>
      <c r="AB65" s="322"/>
      <c r="AC65" s="324"/>
      <c r="AD65" s="324"/>
      <c r="AE65" s="322"/>
      <c r="AF65" s="322"/>
      <c r="AG65" s="322"/>
      <c r="AH65" s="322"/>
      <c r="AI65" s="322"/>
      <c r="AJ65" s="322"/>
      <c r="AK65" s="322"/>
      <c r="AL65" s="322"/>
      <c r="AM65" s="322"/>
      <c r="AN65" s="322"/>
      <c r="AO65" s="322"/>
      <c r="AP65" s="322"/>
      <c r="AQ65" s="322"/>
      <c r="AR65" s="322"/>
      <c r="AS65" s="322"/>
      <c r="AT65" s="322"/>
      <c r="AU65" s="322"/>
      <c r="AV65" s="322"/>
      <c r="AW65" s="322"/>
      <c r="AX65" s="322"/>
      <c r="AY65" s="322"/>
      <c r="AZ65" s="322"/>
      <c r="BA65" s="322"/>
      <c r="BB65" s="322"/>
      <c r="BC65" s="322"/>
      <c r="BD65" s="322"/>
      <c r="BE65" s="381"/>
      <c r="BF65" s="322"/>
      <c r="BG65" s="322"/>
      <c r="BH65" s="322"/>
      <c r="BI65" s="322"/>
      <c r="BJ65" s="322"/>
      <c r="BK65" s="322"/>
      <c r="BL65" s="322"/>
      <c r="BM65" s="322"/>
      <c r="BN65" s="322"/>
      <c r="BO65" s="322"/>
      <c r="BP65" s="322"/>
      <c r="BQ65" s="322"/>
      <c r="BR65" s="337"/>
      <c r="BS65" s="1056"/>
      <c r="BT65" s="1056"/>
      <c r="BU65" s="855" t="str">
        <f>IFERROR(VLOOKUP(BU64,'抽選会用 '!$C$7:$D$28,3,FALSE),"")</f>
        <v/>
      </c>
      <c r="BV65" s="855"/>
      <c r="BW65" s="855"/>
      <c r="BX65" s="855"/>
      <c r="BY65" s="855"/>
      <c r="BZ65" s="855"/>
      <c r="CA65" s="855"/>
      <c r="CB65" s="855"/>
      <c r="CC65" s="855"/>
      <c r="CD65" s="855"/>
      <c r="CE65" s="855"/>
      <c r="CF65" s="855"/>
      <c r="CG65" s="855"/>
      <c r="CH65" s="855"/>
      <c r="CI65" s="855"/>
      <c r="CJ65" s="855"/>
      <c r="CK65" s="322"/>
      <c r="CL65" s="322"/>
      <c r="CM65" s="322"/>
    </row>
    <row r="66" spans="1:91" ht="10.050000000000001" customHeight="1" x14ac:dyDescent="0.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36"/>
      <c r="R66" s="336"/>
      <c r="S66" s="322"/>
      <c r="T66" s="322"/>
      <c r="U66" s="322"/>
      <c r="V66" s="322"/>
      <c r="W66" s="324"/>
      <c r="X66" s="324"/>
      <c r="Y66" s="324"/>
      <c r="Z66" s="322"/>
      <c r="AA66" s="341"/>
      <c r="AB66" s="341"/>
      <c r="AC66" s="341"/>
      <c r="AD66" s="341"/>
      <c r="BG66" s="341"/>
      <c r="BH66" s="341"/>
      <c r="BI66" s="341"/>
      <c r="BJ66" s="341"/>
      <c r="BK66" s="322"/>
      <c r="BL66" s="322"/>
      <c r="BM66" s="322"/>
      <c r="BN66" s="322"/>
      <c r="BO66" s="322"/>
      <c r="BP66" s="322"/>
      <c r="BQ66" s="322"/>
      <c r="BR66" s="337"/>
      <c r="BS66" s="373"/>
      <c r="BT66" s="373"/>
      <c r="BU66" s="360"/>
      <c r="BV66" s="360"/>
      <c r="BW66" s="360"/>
      <c r="BX66" s="360"/>
      <c r="BY66" s="360"/>
      <c r="BZ66" s="360"/>
      <c r="CA66" s="360"/>
      <c r="CB66" s="360"/>
      <c r="CC66" s="360"/>
      <c r="CD66" s="360"/>
      <c r="CE66" s="360"/>
      <c r="CF66" s="360"/>
      <c r="CG66" s="360"/>
      <c r="CH66" s="360"/>
      <c r="CI66" s="360"/>
      <c r="CJ66" s="360"/>
    </row>
    <row r="67" spans="1:91" ht="10.050000000000001" customHeight="1" x14ac:dyDescent="0.2">
      <c r="A67" s="328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57"/>
      <c r="N67" s="357"/>
      <c r="O67" s="357"/>
      <c r="Q67" s="329"/>
      <c r="R67" s="329"/>
      <c r="S67" s="322"/>
      <c r="T67" s="330"/>
      <c r="U67" s="330"/>
      <c r="V67" s="322"/>
      <c r="W67" s="324"/>
      <c r="X67" s="324"/>
      <c r="Y67" s="324"/>
      <c r="Z67" s="322"/>
      <c r="AA67" s="341"/>
      <c r="AB67" s="341"/>
      <c r="AC67" s="341"/>
      <c r="AD67" s="341"/>
      <c r="AE67" s="322"/>
      <c r="AF67" s="322"/>
      <c r="AG67" s="322"/>
      <c r="AH67" s="322"/>
      <c r="AI67" s="323"/>
      <c r="AJ67" s="323"/>
      <c r="AK67" s="323"/>
      <c r="AL67" s="323"/>
      <c r="AM67" s="323"/>
      <c r="AN67" s="323"/>
      <c r="AO67" s="323"/>
      <c r="AP67" s="323"/>
      <c r="AQ67" s="323"/>
      <c r="AR67" s="323"/>
      <c r="AS67" s="323"/>
      <c r="AT67" s="323"/>
      <c r="AU67" s="323"/>
      <c r="AV67" s="323"/>
      <c r="AW67" s="322"/>
      <c r="AX67" s="322"/>
      <c r="AY67" s="322"/>
      <c r="AZ67" s="322"/>
      <c r="BA67" s="322"/>
      <c r="BB67" s="322"/>
      <c r="BC67" s="322"/>
      <c r="BD67" s="322"/>
      <c r="BE67" s="381"/>
      <c r="BF67" s="322"/>
      <c r="BG67" s="341"/>
      <c r="BH67" s="341"/>
      <c r="BI67" s="341"/>
      <c r="BJ67" s="341"/>
      <c r="BK67" s="322"/>
      <c r="BL67" s="322"/>
      <c r="BM67" s="322"/>
      <c r="BN67" s="322"/>
      <c r="BO67" s="322"/>
      <c r="BP67" s="322"/>
      <c r="BQ67" s="322"/>
      <c r="BR67" s="322"/>
      <c r="BU67" s="322"/>
      <c r="BV67" s="341"/>
      <c r="BW67" s="341"/>
      <c r="BX67" s="341"/>
      <c r="BY67" s="322"/>
      <c r="BZ67" s="322"/>
      <c r="CA67" s="322"/>
      <c r="CB67" s="322"/>
      <c r="CC67" s="322"/>
      <c r="CD67" s="322"/>
      <c r="CE67" s="322"/>
      <c r="CF67" s="322"/>
      <c r="CG67" s="322"/>
      <c r="CH67" s="322"/>
      <c r="CI67" s="322"/>
      <c r="CJ67" s="322"/>
      <c r="CK67" s="322"/>
      <c r="CL67" s="322"/>
      <c r="CM67" s="322"/>
    </row>
    <row r="68" spans="1:91" ht="10.050000000000001" customHeight="1" x14ac:dyDescent="0.2">
      <c r="M68" s="357"/>
      <c r="N68" s="357"/>
      <c r="O68" s="357"/>
      <c r="BV68" s="341"/>
      <c r="BW68" s="341"/>
      <c r="BX68" s="341"/>
    </row>
    <row r="69" spans="1:91" ht="10.050000000000001" customHeight="1" x14ac:dyDescent="0.2">
      <c r="M69" s="357"/>
      <c r="N69" s="357"/>
      <c r="O69" s="357"/>
      <c r="BV69" s="341"/>
      <c r="BW69" s="341"/>
      <c r="BX69" s="341"/>
    </row>
    <row r="70" spans="1:91" ht="9" customHeight="1" x14ac:dyDescent="0.2">
      <c r="M70" s="357"/>
      <c r="N70" s="357"/>
      <c r="O70" s="357"/>
      <c r="AL70" s="1084" t="s">
        <v>81</v>
      </c>
      <c r="AM70" s="1084"/>
      <c r="AN70" s="1084"/>
      <c r="AO70" s="1084"/>
      <c r="AP70" s="1084"/>
      <c r="AQ70" s="1084"/>
      <c r="AR70" s="1084"/>
      <c r="AS70" s="1084"/>
      <c r="AT70" s="1084"/>
      <c r="AU70" s="1084"/>
      <c r="AV70" s="1084"/>
      <c r="AW70" s="1084"/>
      <c r="AX70" s="1084"/>
      <c r="AY70" s="1084"/>
      <c r="AZ70" s="1084"/>
      <c r="BA70" s="1084"/>
      <c r="BB70" s="1087" t="s">
        <v>151</v>
      </c>
      <c r="BC70" s="1060"/>
      <c r="BD70" s="1060"/>
      <c r="BE70" s="1060"/>
      <c r="BF70" s="1060"/>
      <c r="BG70" s="1060"/>
      <c r="BV70" s="341"/>
      <c r="BW70" s="341"/>
      <c r="BX70" s="341"/>
    </row>
    <row r="71" spans="1:91" ht="9" customHeight="1" x14ac:dyDescent="0.2">
      <c r="M71" s="357"/>
      <c r="N71" s="357"/>
      <c r="O71" s="357"/>
      <c r="AL71" s="1084"/>
      <c r="AM71" s="1084"/>
      <c r="AN71" s="1084"/>
      <c r="AO71" s="1084"/>
      <c r="AP71" s="1084"/>
      <c r="AQ71" s="1084"/>
      <c r="AR71" s="1084"/>
      <c r="AS71" s="1084"/>
      <c r="AT71" s="1084"/>
      <c r="AU71" s="1084"/>
      <c r="AV71" s="1084"/>
      <c r="AW71" s="1084"/>
      <c r="AX71" s="1084"/>
      <c r="AY71" s="1084"/>
      <c r="AZ71" s="1084"/>
      <c r="BA71" s="1084"/>
      <c r="BB71" s="1060"/>
      <c r="BC71" s="1060"/>
      <c r="BD71" s="1060"/>
      <c r="BE71" s="1060"/>
      <c r="BF71" s="1060"/>
      <c r="BG71" s="1060"/>
      <c r="BV71" s="341"/>
      <c r="BW71" s="341"/>
      <c r="BX71" s="341"/>
    </row>
    <row r="72" spans="1:91" ht="9" customHeight="1" x14ac:dyDescent="0.2"/>
    <row r="73" spans="1:91" ht="9" customHeight="1" x14ac:dyDescent="0.2"/>
    <row r="74" spans="1:91" ht="9" customHeight="1" x14ac:dyDescent="0.2"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60"/>
      <c r="Q74" s="855" t="str">
        <f>IFERROR(VLOOKUP(AG74,'抽選会用 '!$C$27:$D$41,2,FALSE),"")</f>
        <v/>
      </c>
      <c r="R74" s="855"/>
      <c r="S74" s="855"/>
      <c r="T74" s="855"/>
      <c r="U74" s="855"/>
      <c r="V74" s="855"/>
      <c r="W74" s="855"/>
      <c r="X74" s="855"/>
      <c r="Y74" s="855"/>
      <c r="Z74" s="855"/>
      <c r="AA74" s="855"/>
      <c r="AB74" s="855"/>
      <c r="AC74" s="855"/>
      <c r="AD74" s="855"/>
      <c r="AE74" s="855"/>
      <c r="AF74" s="855"/>
      <c r="AG74" s="1088"/>
      <c r="AH74" s="1088"/>
      <c r="AI74" s="336"/>
      <c r="AJ74" s="336"/>
      <c r="AK74" s="336"/>
      <c r="AL74" s="336"/>
      <c r="AM74" s="336"/>
      <c r="AN74" s="322"/>
      <c r="AO74" s="322"/>
      <c r="AP74" s="322"/>
      <c r="AQ74" s="322"/>
      <c r="AR74" s="324"/>
      <c r="AS74" s="412"/>
      <c r="AT74" s="324"/>
      <c r="AU74" s="322"/>
      <c r="AV74" s="322"/>
      <c r="AW74" s="322"/>
      <c r="AX74" s="322"/>
      <c r="AY74" s="322"/>
      <c r="AZ74" s="324"/>
      <c r="BA74" s="324"/>
      <c r="BB74" s="1089"/>
      <c r="BC74" s="1089"/>
      <c r="BD74" s="855" t="str">
        <f>IFERROR(VLOOKUP(BB74,'抽選会用 '!$C$27:$D$41,2,FALSE),"")</f>
        <v/>
      </c>
      <c r="BE74" s="855"/>
      <c r="BF74" s="855"/>
      <c r="BG74" s="855"/>
      <c r="BH74" s="855"/>
      <c r="BI74" s="855"/>
      <c r="BJ74" s="855"/>
      <c r="BK74" s="855"/>
      <c r="BL74" s="855"/>
      <c r="BM74" s="855"/>
      <c r="BN74" s="855"/>
      <c r="BO74" s="855"/>
      <c r="BP74" s="855"/>
      <c r="BQ74" s="855"/>
      <c r="BR74" s="855"/>
      <c r="BS74" s="855"/>
    </row>
    <row r="75" spans="1:91" ht="9" customHeight="1" x14ac:dyDescent="0.2"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60"/>
      <c r="Q75" s="855" t="str">
        <f>IFERROR(VLOOKUP(Q74,'抽選会用 '!$C$7:$D$28,3,FALSE),"")</f>
        <v/>
      </c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1088"/>
      <c r="AH75" s="1088"/>
      <c r="AI75" s="359"/>
      <c r="AJ75" s="359"/>
      <c r="AK75" s="359"/>
      <c r="AL75" s="359"/>
      <c r="AM75" s="359"/>
      <c r="AN75" s="338"/>
      <c r="AO75" s="338"/>
      <c r="AP75" s="338"/>
      <c r="AQ75" s="338"/>
      <c r="AR75" s="339"/>
      <c r="AS75" s="339"/>
      <c r="AT75" s="339"/>
      <c r="AU75" s="338"/>
      <c r="AV75" s="367"/>
      <c r="AW75" s="367"/>
      <c r="AX75" s="367"/>
      <c r="AY75" s="367"/>
      <c r="AZ75" s="367"/>
      <c r="BA75" s="367"/>
      <c r="BB75" s="1089"/>
      <c r="BC75" s="1089"/>
      <c r="BD75" s="855" t="str">
        <f>IFERROR(VLOOKUP(BD74,'抽選会用 '!$C$7:$D$28,3,FALSE),"")</f>
        <v/>
      </c>
      <c r="BE75" s="855"/>
      <c r="BF75" s="855"/>
      <c r="BG75" s="855"/>
      <c r="BH75" s="855"/>
      <c r="BI75" s="855"/>
      <c r="BJ75" s="855"/>
      <c r="BK75" s="855"/>
      <c r="BL75" s="855"/>
      <c r="BM75" s="855"/>
      <c r="BN75" s="855"/>
      <c r="BO75" s="855"/>
      <c r="BP75" s="855"/>
      <c r="BQ75" s="855"/>
      <c r="BR75" s="855"/>
      <c r="BS75" s="855"/>
    </row>
    <row r="76" spans="1:91" ht="9" customHeight="1" x14ac:dyDescent="0.2"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D76" s="357"/>
      <c r="AE76" s="357"/>
      <c r="AF76" s="357"/>
      <c r="AG76" s="357"/>
      <c r="AH76" s="357"/>
      <c r="AI76" s="322"/>
      <c r="AJ76" s="322"/>
      <c r="AK76" s="322"/>
      <c r="AL76" s="329"/>
      <c r="AM76" s="329"/>
      <c r="AN76" s="322"/>
      <c r="AO76" s="330"/>
      <c r="AP76" s="330"/>
      <c r="AQ76" s="322"/>
      <c r="AR76" s="324"/>
      <c r="AS76" s="324"/>
      <c r="AT76" s="324"/>
      <c r="AU76" s="322"/>
      <c r="AV76" s="341"/>
      <c r="AW76" s="341"/>
      <c r="AX76" s="341"/>
      <c r="AY76" s="341"/>
      <c r="AZ76" s="341"/>
      <c r="BA76" s="341"/>
      <c r="BB76" s="322"/>
      <c r="BC76" s="322"/>
    </row>
    <row r="77" spans="1:91" ht="9" customHeight="1" x14ac:dyDescent="0.2">
      <c r="K77" s="360" t="str">
        <f>IFERROR(VLOOKUP(K76,'抽選会用 '!$C$7:$D$28,3,FALSE),"")</f>
        <v/>
      </c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D77" s="357"/>
      <c r="AE77" s="357"/>
      <c r="AF77" s="357"/>
      <c r="AG77" s="357"/>
      <c r="AH77" s="357"/>
      <c r="AI77" s="322"/>
      <c r="AJ77" s="322"/>
      <c r="AK77" s="322"/>
      <c r="AL77" s="322"/>
      <c r="AM77" s="343"/>
      <c r="AN77" s="343"/>
      <c r="AO77" s="1054"/>
      <c r="AP77" s="1054"/>
      <c r="AQ77" s="1054"/>
      <c r="AR77" s="1074"/>
      <c r="AS77" s="1074"/>
      <c r="AT77" s="1054"/>
      <c r="AU77" s="1054"/>
      <c r="AV77" s="1054"/>
      <c r="AW77" s="322"/>
      <c r="AX77" s="322"/>
      <c r="AY77" s="322"/>
      <c r="AZ77" s="322"/>
      <c r="BA77" s="322"/>
      <c r="BB77" s="322"/>
      <c r="BC77" s="322"/>
    </row>
    <row r="78" spans="1:91" ht="9" customHeight="1" x14ac:dyDescent="0.2">
      <c r="AL78" s="322"/>
      <c r="AM78" s="343"/>
      <c r="AN78" s="343"/>
      <c r="AO78" s="1054"/>
      <c r="AP78" s="1054"/>
      <c r="AQ78" s="1054"/>
      <c r="AR78" s="1075"/>
      <c r="AS78" s="1075"/>
      <c r="AT78" s="1054"/>
      <c r="AU78" s="1054"/>
      <c r="AV78" s="1054"/>
      <c r="AW78" s="322"/>
      <c r="AX78" s="322"/>
      <c r="AY78" s="322"/>
      <c r="AZ78" s="322"/>
      <c r="BA78" s="322"/>
    </row>
    <row r="79" spans="1:91" ht="9" customHeight="1" x14ac:dyDescent="0.2">
      <c r="AH79" s="322"/>
      <c r="AI79" s="322"/>
      <c r="AJ79" s="322"/>
      <c r="AK79" s="322"/>
      <c r="AL79" s="322"/>
      <c r="AM79" s="1076">
        <v>2</v>
      </c>
      <c r="AN79" s="1076"/>
      <c r="AO79" s="1054"/>
      <c r="AP79" s="1054"/>
      <c r="AQ79" s="1054"/>
      <c r="AR79" s="1061"/>
      <c r="AS79" s="1061"/>
      <c r="AT79" s="1054"/>
      <c r="AU79" s="1054"/>
      <c r="AV79" s="1054"/>
      <c r="AW79" s="1055"/>
      <c r="AX79" s="1055"/>
      <c r="AY79" s="1055"/>
      <c r="AZ79" s="1055"/>
      <c r="BA79" s="328"/>
      <c r="BB79" s="322"/>
      <c r="BC79" s="322"/>
    </row>
    <row r="80" spans="1:91" ht="9" customHeight="1" x14ac:dyDescent="0.2">
      <c r="AH80" s="322"/>
      <c r="AI80" s="322"/>
      <c r="AJ80" s="322"/>
      <c r="AK80" s="322"/>
      <c r="AL80" s="322"/>
      <c r="AM80" s="1076"/>
      <c r="AN80" s="1076"/>
      <c r="AO80" s="1054"/>
      <c r="AP80" s="1054"/>
      <c r="AQ80" s="1054"/>
      <c r="AR80" s="1061"/>
      <c r="AS80" s="1061"/>
      <c r="AT80" s="1054"/>
      <c r="AU80" s="1054"/>
      <c r="AV80" s="1054"/>
      <c r="AW80" s="1055"/>
      <c r="AX80" s="1055"/>
      <c r="AY80" s="1055"/>
      <c r="AZ80" s="1055"/>
      <c r="BA80" s="328"/>
      <c r="BB80" s="322"/>
      <c r="BC80" s="322"/>
    </row>
    <row r="81" spans="16:55" ht="9" customHeight="1" x14ac:dyDescent="0.2">
      <c r="AL81" s="322"/>
      <c r="AM81" s="343"/>
      <c r="AN81" s="343"/>
      <c r="AO81" s="1054"/>
      <c r="AP81" s="1054"/>
      <c r="AQ81" s="1054"/>
      <c r="AR81" s="1074"/>
      <c r="AS81" s="1074"/>
      <c r="AT81" s="1054"/>
      <c r="AU81" s="1054"/>
      <c r="AV81" s="1054"/>
      <c r="AW81" s="322"/>
      <c r="AX81" s="322"/>
      <c r="AY81" s="322"/>
      <c r="AZ81" s="322"/>
      <c r="BA81" s="322"/>
    </row>
    <row r="82" spans="16:55" ht="9" customHeight="1" x14ac:dyDescent="0.2">
      <c r="AH82" s="322"/>
      <c r="AI82" s="322"/>
      <c r="AJ82" s="322"/>
      <c r="AK82" s="322"/>
      <c r="AL82" s="322"/>
      <c r="AM82" s="343"/>
      <c r="AN82" s="343"/>
      <c r="AO82" s="1054"/>
      <c r="AP82" s="1054"/>
      <c r="AQ82" s="1054"/>
      <c r="AR82" s="1075"/>
      <c r="AS82" s="1075"/>
      <c r="AT82" s="1054"/>
      <c r="AU82" s="1054"/>
      <c r="AV82" s="1054"/>
      <c r="AW82" s="322"/>
      <c r="AX82" s="322"/>
      <c r="AY82" s="322"/>
      <c r="AZ82" s="322"/>
      <c r="BA82" s="322"/>
      <c r="BB82" s="322"/>
      <c r="BC82" s="322"/>
    </row>
    <row r="83" spans="16:55" ht="8.1" customHeight="1" x14ac:dyDescent="0.2">
      <c r="AH83" s="322"/>
      <c r="AI83" s="322"/>
      <c r="AJ83" s="322"/>
      <c r="AK83" s="322"/>
      <c r="AL83" s="332"/>
      <c r="BA83" s="322"/>
      <c r="BB83" s="322"/>
      <c r="BC83" s="322"/>
    </row>
    <row r="84" spans="16:55" ht="8.1" customHeight="1" x14ac:dyDescent="0.2"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36"/>
      <c r="AI84" s="336"/>
      <c r="AJ84" s="336"/>
      <c r="AK84" s="336"/>
      <c r="AL84" s="336"/>
      <c r="AM84" s="336"/>
      <c r="AN84" s="322"/>
      <c r="AO84" s="322"/>
      <c r="AP84" s="322"/>
      <c r="AQ84" s="322"/>
      <c r="AR84" s="322"/>
      <c r="AS84" s="322"/>
      <c r="AT84" s="322"/>
      <c r="AU84" s="322"/>
      <c r="AV84" s="322"/>
      <c r="AW84" s="322"/>
      <c r="AX84" s="322"/>
      <c r="AY84" s="322"/>
      <c r="AZ84" s="322"/>
      <c r="BA84" s="322"/>
    </row>
    <row r="85" spans="16:55" ht="8.1" customHeight="1" x14ac:dyDescent="0.2">
      <c r="P85" s="360"/>
      <c r="Q85" s="360"/>
      <c r="R85" s="360"/>
      <c r="S85" s="360"/>
      <c r="T85" s="360"/>
      <c r="U85" s="360"/>
      <c r="V85" s="360"/>
      <c r="W85" s="360"/>
      <c r="X85" s="360"/>
      <c r="Y85" s="360"/>
      <c r="Z85" s="360"/>
      <c r="AA85" s="360"/>
      <c r="AB85" s="360"/>
      <c r="AC85" s="360"/>
      <c r="AD85" s="360"/>
      <c r="AE85" s="360"/>
      <c r="AF85" s="360"/>
      <c r="AG85" s="360"/>
      <c r="AH85" s="336"/>
      <c r="AI85" s="336"/>
      <c r="AJ85" s="336"/>
      <c r="AK85" s="336"/>
      <c r="AL85" s="336"/>
      <c r="AM85" s="336"/>
      <c r="AN85" s="330"/>
      <c r="AO85" s="322"/>
      <c r="AP85" s="324"/>
      <c r="AQ85" s="324"/>
      <c r="AR85" s="324"/>
      <c r="AS85" s="322"/>
      <c r="AT85" s="322"/>
      <c r="AU85" s="324"/>
      <c r="AV85" s="324"/>
      <c r="AW85" s="324"/>
      <c r="AX85" s="324"/>
      <c r="AY85" s="324"/>
      <c r="AZ85" s="330"/>
      <c r="BA85" s="330"/>
      <c r="BB85" s="322"/>
      <c r="BC85" s="342"/>
    </row>
    <row r="86" spans="16:55" ht="8.1" customHeight="1" x14ac:dyDescent="0.2">
      <c r="AD86" s="357"/>
      <c r="AE86" s="357"/>
      <c r="AF86" s="357"/>
      <c r="AG86" s="357"/>
      <c r="AH86" s="357"/>
    </row>
    <row r="87" spans="16:55" ht="8.1" customHeight="1" x14ac:dyDescent="0.2">
      <c r="AD87" s="357"/>
      <c r="AE87" s="357"/>
      <c r="AF87" s="357"/>
      <c r="AG87" s="357"/>
      <c r="AH87" s="357"/>
    </row>
    <row r="88" spans="16:55" ht="8.1" customHeight="1" x14ac:dyDescent="0.2"/>
    <row r="89" spans="16:55" ht="8.1" customHeight="1" x14ac:dyDescent="0.2"/>
    <row r="90" spans="16:55" ht="8.1" customHeight="1" x14ac:dyDescent="0.2"/>
    <row r="91" spans="16:55" ht="8.1" customHeight="1" x14ac:dyDescent="0.2"/>
    <row r="92" spans="16:55" ht="8.1" customHeight="1" x14ac:dyDescent="0.2"/>
    <row r="93" spans="16:55" ht="8.1" customHeight="1" x14ac:dyDescent="0.2"/>
    <row r="94" spans="16:55" ht="8.1" customHeight="1" x14ac:dyDescent="0.2"/>
    <row r="95" spans="16:55" ht="8.1" customHeight="1" x14ac:dyDescent="0.2"/>
    <row r="96" spans="16:55" ht="8.1" customHeight="1" x14ac:dyDescent="0.2"/>
    <row r="97" ht="8.1" customHeight="1" x14ac:dyDescent="0.2"/>
    <row r="98" ht="8.1" customHeight="1" x14ac:dyDescent="0.2"/>
    <row r="99" ht="8.1" customHeight="1" x14ac:dyDescent="0.2"/>
    <row r="100" ht="8.1" customHeight="1" x14ac:dyDescent="0.2"/>
    <row r="101" ht="8.1" customHeight="1" x14ac:dyDescent="0.2"/>
    <row r="102" ht="8.1" customHeight="1" x14ac:dyDescent="0.2"/>
    <row r="103" ht="8.1" customHeight="1" x14ac:dyDescent="0.2"/>
    <row r="104" ht="8.1" customHeight="1" x14ac:dyDescent="0.2"/>
  </sheetData>
  <mergeCells count="145">
    <mergeCell ref="BF17:BH18"/>
    <mergeCell ref="BJ17:BL18"/>
    <mergeCell ref="V19:W20"/>
    <mergeCell ref="X19:Z20"/>
    <mergeCell ref="BS24:BT25"/>
    <mergeCell ref="BU24:CJ25"/>
    <mergeCell ref="AA25:AD26"/>
    <mergeCell ref="AZ25:BB26"/>
    <mergeCell ref="AK1:AZ1"/>
    <mergeCell ref="P2:BU2"/>
    <mergeCell ref="X3:BM3"/>
    <mergeCell ref="AE7:BE7"/>
    <mergeCell ref="Y9:AB9"/>
    <mergeCell ref="AC9:AD9"/>
    <mergeCell ref="AE9:BK9"/>
    <mergeCell ref="AQ12:AT14"/>
    <mergeCell ref="A14:P15"/>
    <mergeCell ref="Q14:R15"/>
    <mergeCell ref="BS14:BT15"/>
    <mergeCell ref="BU14:CJ15"/>
    <mergeCell ref="AF15:AH16"/>
    <mergeCell ref="AQ15:AT15"/>
    <mergeCell ref="BC15:BE16"/>
    <mergeCell ref="AQ16:AT32"/>
    <mergeCell ref="X17:Z18"/>
    <mergeCell ref="A24:P25"/>
    <mergeCell ref="Q24:R25"/>
    <mergeCell ref="AB17:AD18"/>
    <mergeCell ref="U27:W28"/>
    <mergeCell ref="Y27:AA28"/>
    <mergeCell ref="BC27:BE28"/>
    <mergeCell ref="BG27:BI28"/>
    <mergeCell ref="BM19:BN20"/>
    <mergeCell ref="X21:Z22"/>
    <mergeCell ref="AB21:AD22"/>
    <mergeCell ref="BF21:BH22"/>
    <mergeCell ref="BJ21:BL22"/>
    <mergeCell ref="AB19:AD20"/>
    <mergeCell ref="AE19:AF20"/>
    <mergeCell ref="BD19:BE20"/>
    <mergeCell ref="BF19:BH20"/>
    <mergeCell ref="BJ19:BL20"/>
    <mergeCell ref="AI33:AK34"/>
    <mergeCell ref="A34:P35"/>
    <mergeCell ref="Q34:R35"/>
    <mergeCell ref="BS34:BT35"/>
    <mergeCell ref="BU34:CJ35"/>
    <mergeCell ref="AP35:AU36"/>
    <mergeCell ref="BG35:BI36"/>
    <mergeCell ref="BG29:BI30"/>
    <mergeCell ref="BJ29:BK30"/>
    <mergeCell ref="U31:W32"/>
    <mergeCell ref="Y31:AA32"/>
    <mergeCell ref="BC31:BE32"/>
    <mergeCell ref="BG31:BI32"/>
    <mergeCell ref="S29:T30"/>
    <mergeCell ref="U29:W30"/>
    <mergeCell ref="Y29:AA30"/>
    <mergeCell ref="AB29:AC30"/>
    <mergeCell ref="BA29:BB30"/>
    <mergeCell ref="BC29:BE30"/>
    <mergeCell ref="Z37:AB38"/>
    <mergeCell ref="AD37:AF38"/>
    <mergeCell ref="BJ37:BL38"/>
    <mergeCell ref="BN37:BP38"/>
    <mergeCell ref="AO38:AQ39"/>
    <mergeCell ref="AR38:AS38"/>
    <mergeCell ref="AT38:AV39"/>
    <mergeCell ref="BJ39:BL40"/>
    <mergeCell ref="BN39:BP40"/>
    <mergeCell ref="BQ39:BR40"/>
    <mergeCell ref="AM40:AN41"/>
    <mergeCell ref="AO40:AQ41"/>
    <mergeCell ref="AR40:AS40"/>
    <mergeCell ref="AT40:AV41"/>
    <mergeCell ref="AW40:AX41"/>
    <mergeCell ref="X39:Y40"/>
    <mergeCell ref="Z39:AB40"/>
    <mergeCell ref="AD39:AF40"/>
    <mergeCell ref="AG39:AH40"/>
    <mergeCell ref="AR39:AS39"/>
    <mergeCell ref="BH39:BI40"/>
    <mergeCell ref="BS44:BT45"/>
    <mergeCell ref="BU44:CJ45"/>
    <mergeCell ref="AE45:AH46"/>
    <mergeCell ref="AO45:AV46"/>
    <mergeCell ref="BC45:BE46"/>
    <mergeCell ref="Z41:AB42"/>
    <mergeCell ref="AD41:AF42"/>
    <mergeCell ref="AR41:AS41"/>
    <mergeCell ref="BJ41:BL42"/>
    <mergeCell ref="BN41:BP42"/>
    <mergeCell ref="AO42:AQ43"/>
    <mergeCell ref="AR42:AS42"/>
    <mergeCell ref="AT42:AV43"/>
    <mergeCell ref="AR43:AS43"/>
    <mergeCell ref="Y47:AA48"/>
    <mergeCell ref="AC47:AE48"/>
    <mergeCell ref="AQ47:AT47"/>
    <mergeCell ref="BF47:BH48"/>
    <mergeCell ref="BJ47:BL48"/>
    <mergeCell ref="AQ48:AT64"/>
    <mergeCell ref="BJ49:BL50"/>
    <mergeCell ref="A44:P45"/>
    <mergeCell ref="Q44:R45"/>
    <mergeCell ref="A54:P55"/>
    <mergeCell ref="Q54:R55"/>
    <mergeCell ref="BU54:CJ55"/>
    <mergeCell ref="A64:P65"/>
    <mergeCell ref="Q64:R65"/>
    <mergeCell ref="BS64:BT65"/>
    <mergeCell ref="BU64:CJ65"/>
    <mergeCell ref="BM49:BN50"/>
    <mergeCell ref="Y51:AA52"/>
    <mergeCell ref="AC51:AE52"/>
    <mergeCell ref="BF51:BH52"/>
    <mergeCell ref="BJ51:BL52"/>
    <mergeCell ref="AM53:AN54"/>
    <mergeCell ref="W49:X50"/>
    <mergeCell ref="Y49:AA50"/>
    <mergeCell ref="AC49:AE50"/>
    <mergeCell ref="AF49:AG50"/>
    <mergeCell ref="BD49:BE50"/>
    <mergeCell ref="BF49:BH50"/>
    <mergeCell ref="AL70:BA71"/>
    <mergeCell ref="BB70:BG71"/>
    <mergeCell ref="Q74:AF75"/>
    <mergeCell ref="AG74:AH75"/>
    <mergeCell ref="BB74:BC75"/>
    <mergeCell ref="BD74:BS75"/>
    <mergeCell ref="AW79:AZ80"/>
    <mergeCell ref="AR80:AS80"/>
    <mergeCell ref="BS54:BT55"/>
    <mergeCell ref="AO81:AQ82"/>
    <mergeCell ref="AR81:AS81"/>
    <mergeCell ref="AT81:AV82"/>
    <mergeCell ref="AR82:AS82"/>
    <mergeCell ref="AO77:AQ78"/>
    <mergeCell ref="AR77:AS77"/>
    <mergeCell ref="AT77:AV78"/>
    <mergeCell ref="AR78:AS78"/>
    <mergeCell ref="AM79:AN80"/>
    <mergeCell ref="AO79:AQ80"/>
    <mergeCell ref="AR79:AS79"/>
    <mergeCell ref="AT79:AV80"/>
  </mergeCells>
  <phoneticPr fontId="6"/>
  <printOptions horizontalCentered="1"/>
  <pageMargins left="0.19685039370078741" right="0" top="0.78740157480314965" bottom="0" header="0.31496062992125984" footer="0.31496062992125984"/>
  <pageSetup paperSize="8" scale="11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2"/>
  <sheetViews>
    <sheetView workbookViewId="0"/>
  </sheetViews>
  <sheetFormatPr defaultRowHeight="16.2" x14ac:dyDescent="0.2"/>
  <cols>
    <col min="1" max="1" width="2.6640625" style="15" customWidth="1"/>
    <col min="2" max="2" width="11" customWidth="1"/>
    <col min="3" max="3" width="7.6640625" style="281" customWidth="1"/>
    <col min="4" max="4" width="26.77734375" customWidth="1"/>
    <col min="5" max="5" width="5.77734375" customWidth="1"/>
    <col min="6" max="6" width="5.77734375" style="2" customWidth="1"/>
    <col min="7" max="7" width="26.77734375" customWidth="1"/>
    <col min="9" max="9" width="24.44140625" customWidth="1"/>
  </cols>
  <sheetData>
    <row r="1" spans="1:9" ht="24.9" customHeight="1" x14ac:dyDescent="0.2">
      <c r="A1" s="451"/>
      <c r="B1" s="548" t="s">
        <v>96</v>
      </c>
      <c r="C1" s="548"/>
      <c r="D1" s="548"/>
      <c r="E1" s="548"/>
      <c r="F1" s="548"/>
      <c r="G1" s="548"/>
    </row>
    <row r="2" spans="1:9" ht="26.1" customHeight="1" x14ac:dyDescent="0.2">
      <c r="A2" s="453"/>
      <c r="B2" s="548" t="s">
        <v>135</v>
      </c>
      <c r="C2" s="548"/>
      <c r="D2" s="548"/>
      <c r="E2" s="548"/>
      <c r="F2" s="548"/>
      <c r="G2" s="548"/>
    </row>
    <row r="3" spans="1:9" ht="20.100000000000001" customHeight="1" x14ac:dyDescent="0.2">
      <c r="A3" s="453"/>
      <c r="B3" s="548" t="s">
        <v>134</v>
      </c>
      <c r="C3" s="548"/>
      <c r="D3" s="548"/>
      <c r="E3" s="548"/>
      <c r="F3" s="548"/>
      <c r="G3" s="548"/>
    </row>
    <row r="4" spans="1:9" x14ac:dyDescent="0.2">
      <c r="A4" s="453"/>
      <c r="B4" s="285"/>
      <c r="C4" s="286"/>
      <c r="D4" s="285"/>
      <c r="E4" s="285"/>
      <c r="F4" s="284"/>
      <c r="G4" s="285"/>
    </row>
    <row r="5" spans="1:9" ht="18" customHeight="1" x14ac:dyDescent="0.2">
      <c r="A5" s="548"/>
      <c r="B5" s="546" t="s">
        <v>67</v>
      </c>
      <c r="C5" s="475" t="s">
        <v>57</v>
      </c>
      <c r="D5" s="546" t="s">
        <v>68</v>
      </c>
      <c r="E5" s="307"/>
      <c r="F5" s="556"/>
      <c r="G5" s="546" t="s">
        <v>129</v>
      </c>
    </row>
    <row r="6" spans="1:9" ht="18" customHeight="1" x14ac:dyDescent="0.2">
      <c r="A6" s="548"/>
      <c r="B6" s="547"/>
      <c r="C6" s="476" t="s">
        <v>53</v>
      </c>
      <c r="D6" s="547"/>
      <c r="E6" s="307"/>
      <c r="F6" s="556"/>
      <c r="G6" s="547"/>
    </row>
    <row r="7" spans="1:9" ht="19.95" customHeight="1" x14ac:dyDescent="0.2">
      <c r="A7" s="555"/>
      <c r="B7" s="550" t="s">
        <v>56</v>
      </c>
      <c r="C7" s="454">
        <v>1</v>
      </c>
      <c r="D7" s="467" t="s">
        <v>124</v>
      </c>
      <c r="E7" s="463"/>
      <c r="F7" s="450">
        <v>1</v>
      </c>
      <c r="G7" s="477" t="s">
        <v>124</v>
      </c>
      <c r="H7" s="166"/>
      <c r="I7" s="461"/>
    </row>
    <row r="8" spans="1:9" ht="19.95" customHeight="1" x14ac:dyDescent="0.2">
      <c r="A8" s="555"/>
      <c r="B8" s="550"/>
      <c r="C8" s="454">
        <v>3</v>
      </c>
      <c r="D8" s="466" t="s">
        <v>117</v>
      </c>
      <c r="E8" s="464"/>
      <c r="F8" s="450">
        <v>2</v>
      </c>
      <c r="G8" s="466" t="s">
        <v>117</v>
      </c>
      <c r="H8" s="166"/>
      <c r="I8" s="471"/>
    </row>
    <row r="9" spans="1:9" ht="19.95" customHeight="1" x14ac:dyDescent="0.2">
      <c r="A9" s="555"/>
      <c r="B9" s="550"/>
      <c r="C9" s="454">
        <v>13</v>
      </c>
      <c r="D9" s="455" t="s">
        <v>120</v>
      </c>
      <c r="E9" s="463"/>
      <c r="F9" s="450">
        <v>3</v>
      </c>
      <c r="G9" s="455" t="s">
        <v>120</v>
      </c>
      <c r="I9" s="456"/>
    </row>
    <row r="10" spans="1:9" ht="19.95" customHeight="1" x14ac:dyDescent="0.2">
      <c r="A10" s="555"/>
      <c r="B10" s="551" t="s">
        <v>55</v>
      </c>
      <c r="C10" s="454">
        <v>4</v>
      </c>
      <c r="D10" s="455" t="s">
        <v>119</v>
      </c>
      <c r="E10" s="459"/>
      <c r="F10" s="450">
        <v>4</v>
      </c>
      <c r="G10" s="478" t="s">
        <v>119</v>
      </c>
      <c r="I10" s="472"/>
    </row>
    <row r="11" spans="1:9" ht="19.95" customHeight="1" x14ac:dyDescent="0.2">
      <c r="A11" s="555"/>
      <c r="B11" s="550"/>
      <c r="C11" s="454">
        <v>14</v>
      </c>
      <c r="D11" s="469" t="s">
        <v>122</v>
      </c>
      <c r="E11" s="463"/>
      <c r="F11" s="450">
        <v>5</v>
      </c>
      <c r="G11" s="469" t="s">
        <v>122</v>
      </c>
      <c r="I11" s="456"/>
    </row>
    <row r="12" spans="1:9" ht="19.95" customHeight="1" x14ac:dyDescent="0.2">
      <c r="A12" s="555"/>
      <c r="B12" s="550"/>
      <c r="C12" s="454">
        <v>12</v>
      </c>
      <c r="D12" s="455" t="s">
        <v>121</v>
      </c>
      <c r="E12" s="459"/>
      <c r="F12" s="450">
        <v>6</v>
      </c>
      <c r="G12" s="455" t="s">
        <v>121</v>
      </c>
      <c r="I12" s="458"/>
    </row>
    <row r="13" spans="1:9" ht="19.95" customHeight="1" x14ac:dyDescent="0.2">
      <c r="A13" s="555"/>
      <c r="B13" s="546" t="s">
        <v>54</v>
      </c>
      <c r="C13" s="454">
        <v>7</v>
      </c>
      <c r="D13" s="491" t="s">
        <v>127</v>
      </c>
      <c r="E13" s="465"/>
      <c r="F13" s="450">
        <v>7</v>
      </c>
      <c r="G13" s="494" t="s">
        <v>127</v>
      </c>
      <c r="I13" s="458"/>
    </row>
    <row r="14" spans="1:9" ht="19.95" customHeight="1" x14ac:dyDescent="0.2">
      <c r="A14" s="555"/>
      <c r="B14" s="549"/>
      <c r="C14" s="454">
        <v>10</v>
      </c>
      <c r="D14" s="492" t="s">
        <v>130</v>
      </c>
      <c r="E14" s="463"/>
      <c r="F14" s="450">
        <v>8</v>
      </c>
      <c r="G14" s="468" t="s">
        <v>130</v>
      </c>
      <c r="I14" s="456"/>
    </row>
    <row r="15" spans="1:9" ht="19.95" customHeight="1" x14ac:dyDescent="0.2">
      <c r="A15" s="555"/>
      <c r="B15" s="549"/>
      <c r="C15" s="454">
        <v>5</v>
      </c>
      <c r="D15" s="455" t="s">
        <v>131</v>
      </c>
      <c r="E15" s="459"/>
      <c r="F15" s="450">
        <v>9</v>
      </c>
      <c r="G15" s="455" t="s">
        <v>131</v>
      </c>
      <c r="I15" s="472"/>
    </row>
    <row r="16" spans="1:9" ht="19.95" customHeight="1" x14ac:dyDescent="0.2">
      <c r="A16" s="555"/>
      <c r="B16" s="547"/>
      <c r="C16" s="454">
        <v>8</v>
      </c>
      <c r="D16" s="493" t="s">
        <v>125</v>
      </c>
      <c r="E16" s="459"/>
      <c r="F16" s="450">
        <v>10</v>
      </c>
      <c r="G16" s="479" t="s">
        <v>125</v>
      </c>
      <c r="I16" s="458"/>
    </row>
    <row r="17" spans="1:9" ht="19.95" customHeight="1" x14ac:dyDescent="0.2">
      <c r="A17" s="555"/>
      <c r="B17" s="546" t="s">
        <v>66</v>
      </c>
      <c r="C17" s="454">
        <v>11</v>
      </c>
      <c r="D17" s="455" t="s">
        <v>123</v>
      </c>
      <c r="E17" s="459"/>
      <c r="F17" s="450">
        <v>11</v>
      </c>
      <c r="G17" s="478" t="s">
        <v>123</v>
      </c>
      <c r="I17" s="472"/>
    </row>
    <row r="18" spans="1:9" ht="19.95" customHeight="1" x14ac:dyDescent="0.2">
      <c r="A18" s="555"/>
      <c r="B18" s="549"/>
      <c r="C18" s="454">
        <v>6</v>
      </c>
      <c r="D18" s="490" t="s">
        <v>118</v>
      </c>
      <c r="E18" s="460"/>
      <c r="F18" s="450">
        <v>12</v>
      </c>
      <c r="G18" s="467" t="s">
        <v>118</v>
      </c>
      <c r="I18" s="473"/>
    </row>
    <row r="19" spans="1:9" ht="19.95" customHeight="1" x14ac:dyDescent="0.2">
      <c r="A19" s="555"/>
      <c r="B19" s="549"/>
      <c r="C19" s="454">
        <v>9</v>
      </c>
      <c r="D19" s="493" t="s">
        <v>128</v>
      </c>
      <c r="E19" s="460"/>
      <c r="F19" s="450">
        <v>13</v>
      </c>
      <c r="G19" s="470" t="s">
        <v>128</v>
      </c>
      <c r="I19" s="473"/>
    </row>
    <row r="20" spans="1:9" ht="19.95" customHeight="1" x14ac:dyDescent="0.2">
      <c r="A20" s="555"/>
      <c r="B20" s="547"/>
      <c r="C20" s="454">
        <v>2</v>
      </c>
      <c r="D20" s="493" t="s">
        <v>126</v>
      </c>
      <c r="E20" s="460"/>
      <c r="F20" s="450">
        <v>14</v>
      </c>
      <c r="G20" s="479" t="s">
        <v>126</v>
      </c>
      <c r="I20" s="474"/>
    </row>
    <row r="21" spans="1:9" x14ac:dyDescent="0.2">
      <c r="A21" s="453"/>
      <c r="B21" s="285"/>
      <c r="C21" s="286"/>
      <c r="D21" s="285"/>
      <c r="E21" s="285"/>
      <c r="F21" s="284"/>
      <c r="G21" s="285"/>
    </row>
    <row r="22" spans="1:9" ht="18" customHeight="1" x14ac:dyDescent="0.2">
      <c r="A22" s="453"/>
      <c r="B22" s="285"/>
      <c r="C22" s="286"/>
      <c r="D22" s="285"/>
      <c r="E22" s="285"/>
      <c r="F22" s="284"/>
      <c r="G22" s="480" t="s">
        <v>133</v>
      </c>
    </row>
    <row r="23" spans="1:9" ht="18" customHeight="1" x14ac:dyDescent="0.2">
      <c r="A23" s="453"/>
      <c r="B23" s="287"/>
      <c r="C23" s="529" t="s">
        <v>136</v>
      </c>
      <c r="D23" s="529"/>
      <c r="E23" s="287"/>
      <c r="F23" s="284"/>
      <c r="G23" s="480" t="s">
        <v>132</v>
      </c>
    </row>
    <row r="24" spans="1:9" ht="18" customHeight="1" x14ac:dyDescent="0.2">
      <c r="A24" s="453"/>
      <c r="B24" s="287"/>
      <c r="C24" s="287"/>
      <c r="D24" s="287"/>
      <c r="E24" s="287"/>
      <c r="F24" s="284"/>
      <c r="G24" s="285"/>
    </row>
    <row r="25" spans="1:9" ht="18" customHeight="1" x14ac:dyDescent="0.2">
      <c r="A25" s="453"/>
      <c r="B25" s="287"/>
      <c r="C25" s="283" t="s">
        <v>57</v>
      </c>
      <c r="D25" s="553" t="s">
        <v>68</v>
      </c>
      <c r="E25" s="287"/>
      <c r="F25" s="284"/>
      <c r="G25" s="285"/>
    </row>
    <row r="26" spans="1:9" x14ac:dyDescent="0.2">
      <c r="A26" s="453"/>
      <c r="B26" s="285"/>
      <c r="C26" s="282" t="s">
        <v>53</v>
      </c>
      <c r="D26" s="554"/>
      <c r="E26" s="287"/>
      <c r="F26" s="284"/>
      <c r="G26" s="285"/>
    </row>
    <row r="27" spans="1:9" ht="19.95" customHeight="1" x14ac:dyDescent="0.2">
      <c r="A27" s="453"/>
      <c r="B27" s="552"/>
      <c r="C27" s="454"/>
      <c r="D27" s="490" t="s">
        <v>124</v>
      </c>
      <c r="E27" s="461"/>
      <c r="F27" s="284"/>
      <c r="G27" s="285"/>
    </row>
    <row r="28" spans="1:9" ht="19.95" customHeight="1" x14ac:dyDescent="0.2">
      <c r="A28" s="453"/>
      <c r="B28" s="552"/>
      <c r="C28" s="454"/>
      <c r="D28" s="455" t="s">
        <v>117</v>
      </c>
      <c r="E28" s="457"/>
      <c r="F28" s="284"/>
      <c r="G28" s="285"/>
    </row>
    <row r="29" spans="1:9" ht="19.95" customHeight="1" x14ac:dyDescent="0.2">
      <c r="A29" s="453"/>
      <c r="B29" s="552"/>
      <c r="C29" s="454"/>
      <c r="D29" s="455" t="s">
        <v>120</v>
      </c>
      <c r="E29" s="456"/>
      <c r="F29" s="284"/>
      <c r="G29" s="285"/>
    </row>
    <row r="30" spans="1:9" ht="19.95" customHeight="1" x14ac:dyDescent="0.2">
      <c r="A30" s="453"/>
      <c r="B30" s="552"/>
      <c r="C30" s="454"/>
      <c r="D30" s="455" t="s">
        <v>119</v>
      </c>
      <c r="E30" s="458"/>
      <c r="F30" s="284"/>
      <c r="G30" s="285"/>
    </row>
    <row r="31" spans="1:9" ht="20.100000000000001" customHeight="1" x14ac:dyDescent="0.2">
      <c r="A31" s="453"/>
      <c r="B31" s="552"/>
      <c r="C31" s="454"/>
      <c r="D31" s="455" t="s">
        <v>122</v>
      </c>
      <c r="E31" s="456"/>
      <c r="F31" s="284"/>
      <c r="G31" s="285"/>
    </row>
    <row r="32" spans="1:9" ht="20.100000000000001" customHeight="1" x14ac:dyDescent="0.2">
      <c r="A32" s="453"/>
      <c r="B32" s="552"/>
      <c r="C32" s="454"/>
      <c r="D32" s="455" t="s">
        <v>121</v>
      </c>
      <c r="E32" s="458"/>
      <c r="F32" s="284"/>
      <c r="G32" s="285"/>
    </row>
    <row r="33" spans="1:7" ht="20.100000000000001" customHeight="1" x14ac:dyDescent="0.2">
      <c r="A33" s="453"/>
      <c r="B33" s="552"/>
      <c r="C33" s="454"/>
      <c r="D33" s="491" t="s">
        <v>127</v>
      </c>
      <c r="E33" s="458"/>
      <c r="F33" s="284"/>
      <c r="G33" s="285"/>
    </row>
    <row r="34" spans="1:7" ht="20.100000000000001" customHeight="1" x14ac:dyDescent="0.2">
      <c r="A34" s="453"/>
      <c r="B34" s="552"/>
      <c r="C34" s="454"/>
      <c r="D34" s="492" t="s">
        <v>130</v>
      </c>
      <c r="E34" s="456"/>
      <c r="F34" s="284"/>
      <c r="G34" s="285"/>
    </row>
    <row r="35" spans="1:7" ht="20.100000000000001" customHeight="1" x14ac:dyDescent="0.2">
      <c r="A35" s="453"/>
      <c r="B35" s="552"/>
      <c r="C35" s="454"/>
      <c r="D35" s="455" t="s">
        <v>131</v>
      </c>
      <c r="E35" s="458"/>
      <c r="F35" s="284"/>
      <c r="G35" s="285"/>
    </row>
    <row r="36" spans="1:7" ht="20.100000000000001" customHeight="1" x14ac:dyDescent="0.2">
      <c r="A36" s="453"/>
      <c r="B36" s="552"/>
      <c r="C36" s="454"/>
      <c r="D36" s="493" t="s">
        <v>125</v>
      </c>
      <c r="E36" s="458"/>
      <c r="F36" s="284"/>
      <c r="G36" s="285"/>
    </row>
    <row r="37" spans="1:7" ht="20.100000000000001" customHeight="1" x14ac:dyDescent="0.2">
      <c r="A37" s="453"/>
      <c r="B37" s="552"/>
      <c r="C37" s="454"/>
      <c r="D37" s="455" t="s">
        <v>123</v>
      </c>
      <c r="E37" s="456"/>
      <c r="F37" s="284"/>
      <c r="G37" s="285"/>
    </row>
    <row r="38" spans="1:7" ht="20.100000000000001" customHeight="1" x14ac:dyDescent="0.2">
      <c r="A38" s="453"/>
      <c r="B38" s="552"/>
      <c r="C38" s="454"/>
      <c r="D38" s="490" t="s">
        <v>118</v>
      </c>
      <c r="E38" s="462"/>
      <c r="F38" s="284"/>
      <c r="G38" s="285"/>
    </row>
    <row r="39" spans="1:7" ht="20.100000000000001" customHeight="1" x14ac:dyDescent="0.2">
      <c r="A39" s="453"/>
      <c r="B39" s="552"/>
      <c r="C39" s="454"/>
      <c r="D39" s="493" t="s">
        <v>128</v>
      </c>
      <c r="E39" s="462"/>
      <c r="F39" s="284"/>
      <c r="G39" s="285"/>
    </row>
    <row r="40" spans="1:7" ht="20.100000000000001" customHeight="1" x14ac:dyDescent="0.2">
      <c r="A40" s="453"/>
      <c r="B40" s="552"/>
      <c r="C40" s="454"/>
      <c r="D40" s="493" t="s">
        <v>126</v>
      </c>
      <c r="E40" s="462"/>
      <c r="F40" s="284"/>
      <c r="G40" s="285"/>
    </row>
    <row r="41" spans="1:7" ht="20.100000000000001" customHeight="1" x14ac:dyDescent="0.2">
      <c r="A41" s="453"/>
      <c r="B41" s="285"/>
      <c r="C41" s="286"/>
      <c r="D41" s="285"/>
      <c r="E41" s="285"/>
      <c r="F41" s="284"/>
      <c r="G41" s="285"/>
    </row>
    <row r="42" spans="1:7" x14ac:dyDescent="0.2">
      <c r="A42" s="453"/>
      <c r="B42" s="285"/>
      <c r="C42" s="286"/>
      <c r="D42" s="285"/>
      <c r="E42" s="285"/>
      <c r="F42" s="284"/>
      <c r="G42" s="285"/>
    </row>
  </sheetData>
  <mergeCells count="20">
    <mergeCell ref="A17:A20"/>
    <mergeCell ref="A7:A16"/>
    <mergeCell ref="F5:F6"/>
    <mergeCell ref="B5:B6"/>
    <mergeCell ref="D5:D6"/>
    <mergeCell ref="A5:A6"/>
    <mergeCell ref="B37:B40"/>
    <mergeCell ref="B27:B29"/>
    <mergeCell ref="B30:B32"/>
    <mergeCell ref="D25:D26"/>
    <mergeCell ref="B33:B36"/>
    <mergeCell ref="G5:G6"/>
    <mergeCell ref="C23:D23"/>
    <mergeCell ref="B1:G1"/>
    <mergeCell ref="B3:G3"/>
    <mergeCell ref="B2:G2"/>
    <mergeCell ref="B17:B20"/>
    <mergeCell ref="B13:B16"/>
    <mergeCell ref="B7:B9"/>
    <mergeCell ref="B10:B12"/>
  </mergeCells>
  <phoneticPr fontId="6"/>
  <pageMargins left="0.39370078740157483" right="0" top="0.74803149606299213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B1:BG74"/>
  <sheetViews>
    <sheetView workbookViewId="0"/>
  </sheetViews>
  <sheetFormatPr defaultRowHeight="14.4" x14ac:dyDescent="0.2"/>
  <cols>
    <col min="1" max="1" width="5.6640625" customWidth="1"/>
    <col min="2" max="2" width="0.44140625" customWidth="1"/>
    <col min="3" max="6" width="6.109375" customWidth="1"/>
    <col min="7" max="8" width="6.109375" style="4" customWidth="1"/>
    <col min="9" max="9" width="0.44140625" customWidth="1"/>
    <col min="10" max="10" width="5.5546875" customWidth="1"/>
    <col min="11" max="11" width="2" customWidth="1"/>
    <col min="12" max="12" width="5.5546875" customWidth="1"/>
    <col min="13" max="13" width="2.109375" customWidth="1"/>
    <col min="14" max="14" width="5.5546875" customWidth="1"/>
    <col min="15" max="15" width="2" customWidth="1"/>
    <col min="16" max="17" width="5.5546875" customWidth="1"/>
    <col min="18" max="18" width="2" customWidth="1"/>
    <col min="19" max="19" width="5.5546875" customWidth="1"/>
    <col min="20" max="20" width="2.109375" customWidth="1"/>
    <col min="21" max="21" width="5.5546875" customWidth="1"/>
    <col min="22" max="22" width="2" customWidth="1"/>
    <col min="23" max="24" width="5.5546875" customWidth="1"/>
    <col min="25" max="25" width="2" customWidth="1"/>
    <col min="26" max="26" width="5.5546875" customWidth="1"/>
    <col min="27" max="27" width="2.109375" customWidth="1"/>
    <col min="28" max="28" width="5.5546875" customWidth="1"/>
    <col min="29" max="29" width="2" customWidth="1"/>
    <col min="30" max="30" width="5.5546875" customWidth="1"/>
    <col min="31" max="31" width="5.109375" customWidth="1"/>
    <col min="32" max="32" width="2" customWidth="1"/>
    <col min="33" max="33" width="4.5546875" customWidth="1"/>
    <col min="34" max="34" width="2.109375" customWidth="1"/>
    <col min="35" max="36" width="4.5546875" customWidth="1"/>
    <col min="37" max="37" width="5.5546875" customWidth="1"/>
    <col min="38" max="38" width="2.5546875" customWidth="1"/>
    <col min="39" max="39" width="6.5546875" customWidth="1"/>
    <col min="40" max="43" width="4.5546875" customWidth="1"/>
    <col min="44" max="45" width="5" customWidth="1"/>
    <col min="46" max="46" width="3.5546875" customWidth="1"/>
    <col min="47" max="47" width="1" customWidth="1"/>
    <col min="48" max="48" width="4.5546875" customWidth="1"/>
    <col min="49" max="49" width="2" customWidth="1"/>
    <col min="50" max="51" width="4.6640625" customWidth="1"/>
    <col min="52" max="53" width="4.109375" customWidth="1"/>
    <col min="54" max="55" width="4.5546875" customWidth="1"/>
    <col min="56" max="57" width="4.109375" customWidth="1"/>
  </cols>
  <sheetData>
    <row r="1" spans="2:57" ht="18" customHeight="1" x14ac:dyDescent="0.2">
      <c r="E1" s="38"/>
      <c r="F1" s="38"/>
      <c r="G1" s="38"/>
      <c r="H1" s="38"/>
      <c r="I1" s="38"/>
      <c r="J1" s="38"/>
      <c r="K1" s="38"/>
      <c r="L1" s="38"/>
      <c r="M1" s="566" t="s">
        <v>88</v>
      </c>
      <c r="N1" s="566"/>
      <c r="O1" s="566"/>
      <c r="P1" s="566"/>
      <c r="Q1" s="567" t="s">
        <v>89</v>
      </c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4"/>
      <c r="AQ1" s="4"/>
      <c r="AR1" s="4"/>
      <c r="AS1" s="4"/>
    </row>
    <row r="2" spans="2:57" ht="18" customHeight="1" x14ac:dyDescent="0.2">
      <c r="E2" s="38"/>
      <c r="F2" s="38"/>
      <c r="G2" s="38"/>
      <c r="H2" s="38"/>
      <c r="I2" s="38"/>
      <c r="J2" s="38"/>
      <c r="K2" s="38"/>
      <c r="L2" s="38"/>
      <c r="M2" s="566"/>
      <c r="N2" s="566"/>
      <c r="O2" s="566"/>
      <c r="P2" s="566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  <c r="AO2" s="567"/>
      <c r="AP2" s="4"/>
      <c r="AQ2" s="4"/>
      <c r="AR2" s="4"/>
      <c r="AS2" s="4"/>
      <c r="AT2" s="4"/>
    </row>
    <row r="3" spans="2:57" ht="18" customHeight="1" x14ac:dyDescent="0.2">
      <c r="E3" s="38"/>
      <c r="F3" s="38"/>
      <c r="G3" s="38"/>
      <c r="H3" s="38"/>
      <c r="I3" s="38"/>
      <c r="J3" s="38"/>
      <c r="K3" s="38"/>
      <c r="L3" s="38"/>
      <c r="M3" s="280"/>
      <c r="N3" s="280"/>
      <c r="O3" s="280"/>
      <c r="P3" s="280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4"/>
      <c r="AQ3" s="4"/>
      <c r="AR3" s="4"/>
      <c r="AS3" s="4"/>
      <c r="AT3" s="4"/>
    </row>
    <row r="4" spans="2:57" ht="24.9" customHeight="1" x14ac:dyDescent="0.2">
      <c r="C4" s="581" t="s">
        <v>70</v>
      </c>
      <c r="D4" s="581"/>
      <c r="E4" s="581"/>
      <c r="F4" s="581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4"/>
      <c r="AO4" s="4"/>
      <c r="AP4" s="4"/>
      <c r="AQ4" s="4"/>
      <c r="AR4" s="4"/>
      <c r="AS4" s="4"/>
      <c r="AT4" s="4"/>
    </row>
    <row r="5" spans="2:57" ht="15" customHeight="1" thickBot="1" x14ac:dyDescent="0.25">
      <c r="B5" s="179"/>
      <c r="C5" s="582"/>
      <c r="D5" s="582"/>
      <c r="E5" s="582"/>
      <c r="F5" s="582"/>
      <c r="G5" s="179"/>
      <c r="H5" s="179"/>
      <c r="I5" s="179"/>
      <c r="AP5" s="4"/>
      <c r="AQ5" s="4"/>
      <c r="AR5" s="4"/>
      <c r="AS5" s="4"/>
      <c r="AT5" s="4"/>
      <c r="AU5" s="4"/>
      <c r="AV5" s="4"/>
    </row>
    <row r="6" spans="2:57" ht="23.1" customHeight="1" thickTop="1" x14ac:dyDescent="0.2">
      <c r="B6" s="568" t="s">
        <v>3</v>
      </c>
      <c r="C6" s="569"/>
      <c r="D6" s="569"/>
      <c r="E6" s="569"/>
      <c r="F6" s="569"/>
      <c r="G6" s="569"/>
      <c r="H6" s="569"/>
      <c r="I6" s="570"/>
      <c r="J6" s="574" t="str">
        <f>C9</f>
        <v>京都Ｋａｉｓｅｒ</v>
      </c>
      <c r="K6" s="575"/>
      <c r="L6" s="575"/>
      <c r="M6" s="575"/>
      <c r="N6" s="575"/>
      <c r="O6" s="575"/>
      <c r="P6" s="576"/>
      <c r="Q6" s="575" t="str">
        <f>C14</f>
        <v>ＫＹＯＴＯＷｉｎｄｓ</v>
      </c>
      <c r="R6" s="575"/>
      <c r="S6" s="575"/>
      <c r="T6" s="575"/>
      <c r="U6" s="575"/>
      <c r="V6" s="575"/>
      <c r="W6" s="575"/>
      <c r="X6" s="574" t="str">
        <f>C19</f>
        <v>大井ヤング</v>
      </c>
      <c r="Y6" s="575"/>
      <c r="Z6" s="575"/>
      <c r="AA6" s="575"/>
      <c r="AB6" s="575"/>
      <c r="AC6" s="575"/>
      <c r="AD6" s="576"/>
      <c r="AE6" s="166"/>
      <c r="AF6" s="163"/>
      <c r="AG6" s="144"/>
      <c r="AH6" s="144"/>
      <c r="AI6" s="144"/>
      <c r="AJ6" s="154"/>
      <c r="AK6" s="154"/>
      <c r="AL6" s="580"/>
      <c r="AM6" s="580"/>
      <c r="AN6" s="580"/>
      <c r="AO6" s="580"/>
      <c r="AP6" s="580"/>
      <c r="AQ6" s="580"/>
      <c r="AR6" s="154"/>
      <c r="AS6" s="154"/>
      <c r="AT6" s="63"/>
      <c r="AU6" s="63"/>
      <c r="AV6" s="63"/>
      <c r="AW6" s="63"/>
      <c r="AX6" s="17"/>
      <c r="AY6" s="17"/>
      <c r="AZ6" s="17"/>
      <c r="BA6" s="17"/>
      <c r="BB6" s="146"/>
      <c r="BC6" s="147"/>
      <c r="BD6" s="147"/>
      <c r="BE6" s="15"/>
    </row>
    <row r="7" spans="2:57" ht="23.1" customHeight="1" thickBot="1" x14ac:dyDescent="0.25">
      <c r="B7" s="571"/>
      <c r="C7" s="572"/>
      <c r="D7" s="572"/>
      <c r="E7" s="572"/>
      <c r="F7" s="572"/>
      <c r="G7" s="572"/>
      <c r="H7" s="572"/>
      <c r="I7" s="573"/>
      <c r="J7" s="577"/>
      <c r="K7" s="578"/>
      <c r="L7" s="578"/>
      <c r="M7" s="578"/>
      <c r="N7" s="578"/>
      <c r="O7" s="578"/>
      <c r="P7" s="579"/>
      <c r="Q7" s="578"/>
      <c r="R7" s="578"/>
      <c r="S7" s="578"/>
      <c r="T7" s="578"/>
      <c r="U7" s="578"/>
      <c r="V7" s="578"/>
      <c r="W7" s="578"/>
      <c r="X7" s="577"/>
      <c r="Y7" s="578"/>
      <c r="Z7" s="578"/>
      <c r="AA7" s="578"/>
      <c r="AB7" s="578"/>
      <c r="AC7" s="578"/>
      <c r="AD7" s="579"/>
      <c r="AE7" s="166"/>
      <c r="AF7" s="163"/>
      <c r="AG7" s="144"/>
      <c r="AH7" s="144"/>
      <c r="AI7" s="144"/>
      <c r="AJ7" s="154"/>
      <c r="AK7" s="154"/>
      <c r="AL7" s="580"/>
      <c r="AM7" s="580"/>
      <c r="AN7" s="580"/>
      <c r="AO7" s="580"/>
      <c r="AP7" s="580"/>
      <c r="AQ7" s="580"/>
      <c r="AR7" s="154"/>
      <c r="AS7" s="154"/>
      <c r="AT7" s="63"/>
      <c r="AU7" s="63"/>
      <c r="AV7" s="63"/>
      <c r="AW7" s="144"/>
      <c r="AX7" s="144"/>
      <c r="AY7" s="144"/>
      <c r="AZ7" s="144"/>
      <c r="BA7" s="144"/>
      <c r="BB7" s="144"/>
      <c r="BC7" s="144"/>
      <c r="BD7" s="144"/>
      <c r="BE7" s="144"/>
    </row>
    <row r="8" spans="2:57" ht="20.100000000000001" customHeight="1" thickTop="1" x14ac:dyDescent="0.2">
      <c r="B8" s="21"/>
      <c r="C8" s="153">
        <v>1</v>
      </c>
      <c r="D8" s="6"/>
      <c r="E8" s="6"/>
      <c r="F8" s="6"/>
      <c r="G8" s="7"/>
      <c r="H8" s="7"/>
      <c r="I8" s="8"/>
      <c r="J8" s="557"/>
      <c r="K8" s="558"/>
      <c r="L8" s="558"/>
      <c r="M8" s="558"/>
      <c r="N8" s="558"/>
      <c r="O8" s="558"/>
      <c r="P8" s="559"/>
      <c r="Q8" s="34" t="s">
        <v>18</v>
      </c>
      <c r="R8" s="92"/>
      <c r="S8" s="19"/>
      <c r="T8" s="17"/>
      <c r="U8" s="19"/>
      <c r="V8" s="583" t="s">
        <v>113</v>
      </c>
      <c r="W8" s="584"/>
      <c r="X8" s="113" t="s">
        <v>18</v>
      </c>
      <c r="Y8" s="95"/>
      <c r="Z8" s="19"/>
      <c r="AA8" s="17"/>
      <c r="AB8" s="19"/>
      <c r="AC8" s="583" t="s">
        <v>114</v>
      </c>
      <c r="AD8" s="584"/>
      <c r="AE8" s="34"/>
      <c r="AF8" s="143"/>
      <c r="AG8" s="16"/>
      <c r="AH8" s="16"/>
      <c r="AI8" s="16"/>
      <c r="AJ8" s="562" t="s">
        <v>41</v>
      </c>
      <c r="AK8" s="562"/>
      <c r="AL8" s="563">
        <v>0</v>
      </c>
      <c r="AM8" s="564" t="str">
        <f>IFERROR(VLOOKUP(AL8,#REF!,3,FALSE),"")</f>
        <v/>
      </c>
      <c r="AN8" s="564"/>
      <c r="AO8" s="564"/>
      <c r="AP8" s="564"/>
      <c r="AQ8" s="564"/>
      <c r="AR8" s="564"/>
      <c r="AS8" s="564"/>
      <c r="AT8" s="19"/>
      <c r="AU8" s="149"/>
      <c r="AV8" s="145"/>
      <c r="AW8" s="144"/>
      <c r="AX8" s="144"/>
      <c r="AY8" s="144"/>
      <c r="AZ8" s="144"/>
      <c r="BA8" s="144"/>
      <c r="BB8" s="144"/>
      <c r="BC8" s="144"/>
      <c r="BD8" s="144"/>
      <c r="BE8" s="144"/>
    </row>
    <row r="9" spans="2:57" ht="20.100000000000001" customHeight="1" x14ac:dyDescent="0.2">
      <c r="B9" s="28"/>
      <c r="C9" s="564" t="str">
        <f>IFERROR(VLOOKUP(C8,'抽選会用 '!$C$7:$D$28,2,FALSE),"")</f>
        <v>京都Ｋａｉｓｅｒ</v>
      </c>
      <c r="D9" s="564"/>
      <c r="E9" s="564"/>
      <c r="F9" s="564"/>
      <c r="G9" s="564"/>
      <c r="H9" s="564"/>
      <c r="I9" s="32"/>
      <c r="J9" s="560"/>
      <c r="K9" s="539"/>
      <c r="L9" s="539"/>
      <c r="M9" s="539"/>
      <c r="N9" s="539"/>
      <c r="O9" s="539"/>
      <c r="P9" s="540"/>
      <c r="Q9" s="18"/>
      <c r="R9" s="15"/>
      <c r="S9" s="19">
        <v>21</v>
      </c>
      <c r="T9" s="63" t="s">
        <v>2</v>
      </c>
      <c r="U9" s="19">
        <v>3</v>
      </c>
      <c r="V9" s="529"/>
      <c r="W9" s="585"/>
      <c r="X9" s="18"/>
      <c r="Y9" s="15"/>
      <c r="Z9" s="19">
        <v>21</v>
      </c>
      <c r="AA9" s="63" t="s">
        <v>2</v>
      </c>
      <c r="AB9" s="19">
        <v>8</v>
      </c>
      <c r="AC9" s="529"/>
      <c r="AD9" s="585"/>
      <c r="AE9" s="18"/>
      <c r="AF9" s="143"/>
      <c r="AG9" s="16"/>
      <c r="AH9" s="143"/>
      <c r="AI9" s="16"/>
      <c r="AJ9" s="562"/>
      <c r="AK9" s="562"/>
      <c r="AL9" s="563"/>
      <c r="AM9" s="564"/>
      <c r="AN9" s="564"/>
      <c r="AO9" s="564"/>
      <c r="AP9" s="564"/>
      <c r="AQ9" s="564"/>
      <c r="AR9" s="564"/>
      <c r="AS9" s="564"/>
      <c r="AT9" s="140"/>
      <c r="AU9" s="140"/>
      <c r="AV9" s="140"/>
      <c r="AW9" s="143"/>
      <c r="AX9" s="143"/>
      <c r="AY9" s="143"/>
      <c r="AZ9" s="139"/>
      <c r="BA9" s="139"/>
      <c r="BB9" s="139"/>
      <c r="BC9" s="139"/>
      <c r="BD9" s="139"/>
      <c r="BE9" s="139"/>
    </row>
    <row r="10" spans="2:57" ht="20.100000000000001" customHeight="1" x14ac:dyDescent="0.2">
      <c r="B10" s="28"/>
      <c r="C10" s="564"/>
      <c r="D10" s="564"/>
      <c r="E10" s="564"/>
      <c r="F10" s="564"/>
      <c r="G10" s="564"/>
      <c r="H10" s="564"/>
      <c r="I10" s="32"/>
      <c r="J10" s="560"/>
      <c r="K10" s="539"/>
      <c r="L10" s="539"/>
      <c r="M10" s="539"/>
      <c r="N10" s="539"/>
      <c r="O10" s="539"/>
      <c r="P10" s="540"/>
      <c r="Q10" s="98">
        <f>IF($S$9&gt;$U$9,"1",)+IF($S$10&gt;$U$10,"1",)+IF($S$11&gt;$U$11,"1",)</f>
        <v>2</v>
      </c>
      <c r="R10" s="15"/>
      <c r="S10" s="19"/>
      <c r="T10" s="17"/>
      <c r="U10" s="19"/>
      <c r="V10" s="15"/>
      <c r="W10" s="99">
        <f>IF($S$9&lt;$U$9,"1",)+IF($S$10&lt;$U$10,"1",)+IF($S$11&lt;$U$11,"1",)</f>
        <v>0</v>
      </c>
      <c r="X10" s="98">
        <f>IF($Z$9&gt;$AB$9,"1",)+IF($Z$10&gt;$AB$10,"1",)+IF($Z$11&gt;$AB$11,"1",)</f>
        <v>2</v>
      </c>
      <c r="Y10" s="15"/>
      <c r="Z10" s="19"/>
      <c r="AA10" s="17"/>
      <c r="AB10" s="19"/>
      <c r="AC10" s="15"/>
      <c r="AD10" s="100">
        <f>IF($Z$9&lt;$AB$9,"1",)+IF($Z$10&lt;$AB$10,"1",)+IF($Z$11&lt;$AB$11,"1",)</f>
        <v>0</v>
      </c>
      <c r="AE10" s="70"/>
      <c r="AF10" s="143"/>
      <c r="AG10" s="16"/>
      <c r="AH10" s="151"/>
      <c r="AI10" s="16"/>
      <c r="AJ10" s="164"/>
      <c r="AK10" s="164"/>
      <c r="AL10" s="167"/>
      <c r="AM10" s="148"/>
      <c r="AN10" s="148"/>
      <c r="AO10" s="148"/>
      <c r="AP10" s="148"/>
      <c r="AQ10" s="148"/>
      <c r="AR10" s="141"/>
      <c r="AS10" s="141"/>
      <c r="AT10" s="140"/>
      <c r="AU10" s="140"/>
      <c r="AV10" s="140"/>
      <c r="AW10" s="143"/>
      <c r="AX10" s="143"/>
      <c r="AY10" s="143"/>
      <c r="AZ10" s="139"/>
      <c r="BA10" s="139"/>
      <c r="BB10" s="139"/>
      <c r="BC10" s="139"/>
      <c r="BD10" s="139"/>
      <c r="BE10" s="139"/>
    </row>
    <row r="11" spans="2:57" s="4" customFormat="1" ht="20.100000000000001" customHeight="1" x14ac:dyDescent="0.2">
      <c r="B11" s="49"/>
      <c r="C11" s="69">
        <f>IF(Q10&gt;W10,"１",)+IF(X10&gt;AD10,"1",)</f>
        <v>2</v>
      </c>
      <c r="D11" s="56" t="s">
        <v>0</v>
      </c>
      <c r="E11" s="63">
        <f>IF(Q10&lt;W10,"１",)+IF(X10&lt;AD10,"1",)-(R8)-(Y8)</f>
        <v>0</v>
      </c>
      <c r="F11" s="56" t="s">
        <v>1</v>
      </c>
      <c r="G11" s="63">
        <f>IF(Q12=0,0,IF(Q12=W12,1,IF(Q12&lt;&gt;"",IF(Q12&gt;W12,"0","0"),"")))+IF(X12=0,0,IF(X12=AD12,1,IF(X12&lt;&gt;"",IF(X12&gt;AD12,"0","0"),"")))</f>
        <v>0</v>
      </c>
      <c r="H11" s="184" t="s">
        <v>4</v>
      </c>
      <c r="I11" s="52"/>
      <c r="J11" s="560"/>
      <c r="K11" s="539"/>
      <c r="L11" s="539"/>
      <c r="M11" s="539"/>
      <c r="N11" s="539"/>
      <c r="O11" s="539"/>
      <c r="P11" s="540"/>
      <c r="Q11" s="46" t="str">
        <f>IF(Q10=W10,"",IF(Q10&gt;W10,"○","●"))</f>
        <v>○</v>
      </c>
      <c r="R11" s="15"/>
      <c r="S11" s="19">
        <v>21</v>
      </c>
      <c r="T11" s="63" t="s">
        <v>2</v>
      </c>
      <c r="U11" s="19">
        <v>19</v>
      </c>
      <c r="V11" s="15"/>
      <c r="W11" s="47" t="str">
        <f>IF(Q10=W10,"",IF(Q10&lt;W10,"○","●"))</f>
        <v>●</v>
      </c>
      <c r="X11" s="46" t="str">
        <f>IF(X10=AD10,"",IF(X10&gt;AD10,"○","●"))</f>
        <v>○</v>
      </c>
      <c r="Y11" s="15"/>
      <c r="Z11" s="19">
        <v>21</v>
      </c>
      <c r="AA11" s="63" t="s">
        <v>2</v>
      </c>
      <c r="AB11" s="19">
        <v>9</v>
      </c>
      <c r="AC11" s="15"/>
      <c r="AD11" s="47" t="str">
        <f>IF(X10=AD10,"",IF(X10&lt;AD10,"○","●"))</f>
        <v>●</v>
      </c>
      <c r="AE11" s="46"/>
      <c r="AF11" s="143"/>
      <c r="AG11" s="16"/>
      <c r="AH11" s="143"/>
      <c r="AI11" s="16"/>
      <c r="AJ11" s="562" t="s">
        <v>42</v>
      </c>
      <c r="AK11" s="562"/>
      <c r="AL11" s="565">
        <v>0</v>
      </c>
      <c r="AM11" s="564" t="str">
        <f>IFERROR(VLOOKUP(AL11,#REF!,3,FALSE),"")</f>
        <v/>
      </c>
      <c r="AN11" s="564"/>
      <c r="AO11" s="564"/>
      <c r="AP11" s="564"/>
      <c r="AQ11" s="564"/>
      <c r="AR11" s="564"/>
      <c r="AS11" s="564"/>
      <c r="AT11" s="141"/>
      <c r="AU11" s="141"/>
      <c r="AV11" s="141"/>
      <c r="AW11" s="143"/>
      <c r="AX11" s="143"/>
      <c r="AY11" s="143"/>
      <c r="AZ11" s="139"/>
      <c r="BA11" s="139"/>
      <c r="BB11" s="139"/>
      <c r="BC11" s="139"/>
      <c r="BD11" s="139"/>
      <c r="BE11" s="139"/>
    </row>
    <row r="12" spans="2:57" s="4" customFormat="1" ht="20.100000000000001" customHeight="1" thickBot="1" x14ac:dyDescent="0.25">
      <c r="B12" s="49"/>
      <c r="C12" s="63">
        <f>SUM($Q$12+$X$12)</f>
        <v>4</v>
      </c>
      <c r="D12" s="56" t="s">
        <v>5</v>
      </c>
      <c r="E12" s="54"/>
      <c r="F12" s="56"/>
      <c r="G12" s="57" t="s">
        <v>18</v>
      </c>
      <c r="H12" s="57">
        <f>SUM(R8+Y8)</f>
        <v>0</v>
      </c>
      <c r="I12" s="51"/>
      <c r="J12" s="561"/>
      <c r="K12" s="542"/>
      <c r="L12" s="542"/>
      <c r="M12" s="542"/>
      <c r="N12" s="542"/>
      <c r="O12" s="542"/>
      <c r="P12" s="543"/>
      <c r="Q12" s="64" t="str">
        <f>IF(Q10=W10,0,IF(Q10&lt;&gt;"",IF(Q10&gt;W10,"2","1"),""))</f>
        <v>2</v>
      </c>
      <c r="R12" s="65"/>
      <c r="S12" s="19"/>
      <c r="T12" s="16"/>
      <c r="U12" s="19"/>
      <c r="V12" s="65"/>
      <c r="W12" s="66" t="str">
        <f>IF(W10=Q10,0,IF(W10&lt;&gt;"",IF(Q10&lt;W10,"2","1"),""))</f>
        <v>1</v>
      </c>
      <c r="X12" s="64" t="str">
        <f>IF(X10=AD10,0,IF(X10&lt;&gt;"",IF(X10&gt;AD10,"2","1"),""))</f>
        <v>2</v>
      </c>
      <c r="Y12" s="65"/>
      <c r="Z12" s="19"/>
      <c r="AA12" s="16"/>
      <c r="AB12" s="19"/>
      <c r="AC12" s="65"/>
      <c r="AD12" s="66" t="str">
        <f>IF(AD10=X10,0,IF(AD10&lt;&gt;"",IF(X10&lt;AD10,"2","1"),""))</f>
        <v>1</v>
      </c>
      <c r="AE12" s="64"/>
      <c r="AF12" s="143"/>
      <c r="AG12" s="16"/>
      <c r="AH12" s="143"/>
      <c r="AI12" s="16"/>
      <c r="AJ12" s="562"/>
      <c r="AK12" s="562"/>
      <c r="AL12" s="565"/>
      <c r="AM12" s="564"/>
      <c r="AN12" s="564"/>
      <c r="AO12" s="564"/>
      <c r="AP12" s="564"/>
      <c r="AQ12" s="564"/>
      <c r="AR12" s="564"/>
      <c r="AS12" s="564"/>
      <c r="AT12" s="141"/>
      <c r="AU12" s="141"/>
      <c r="AV12" s="141"/>
      <c r="AW12" s="143"/>
      <c r="AX12" s="143"/>
      <c r="AY12" s="143"/>
      <c r="AZ12" s="139"/>
      <c r="BA12" s="139"/>
      <c r="BB12" s="139"/>
      <c r="BC12" s="139"/>
      <c r="BD12" s="139"/>
      <c r="BE12" s="139"/>
    </row>
    <row r="13" spans="2:57" ht="20.100000000000001" customHeight="1" x14ac:dyDescent="0.25">
      <c r="B13" s="22"/>
      <c r="C13" s="152">
        <v>2</v>
      </c>
      <c r="D13" s="1"/>
      <c r="E13" s="1"/>
      <c r="F13" s="1"/>
      <c r="G13" s="5"/>
      <c r="H13" s="5"/>
      <c r="I13" s="12"/>
      <c r="J13" s="115" t="s">
        <v>18</v>
      </c>
      <c r="K13" s="114"/>
      <c r="L13" s="62">
        <f>U8</f>
        <v>0</v>
      </c>
      <c r="M13" s="62"/>
      <c r="N13" s="62"/>
      <c r="O13" s="90"/>
      <c r="P13" s="42"/>
      <c r="Q13" s="594"/>
      <c r="R13" s="595"/>
      <c r="S13" s="595"/>
      <c r="T13" s="595"/>
      <c r="U13" s="595"/>
      <c r="V13" s="595"/>
      <c r="W13" s="595"/>
      <c r="X13" s="117" t="s">
        <v>18</v>
      </c>
      <c r="Y13" s="114"/>
      <c r="Z13" s="119"/>
      <c r="AA13" s="162"/>
      <c r="AB13" s="119"/>
      <c r="AC13" s="605" t="s">
        <v>107</v>
      </c>
      <c r="AD13" s="606"/>
      <c r="AE13" s="18"/>
      <c r="AF13" s="16"/>
      <c r="AG13" s="16"/>
      <c r="AH13" s="16"/>
      <c r="AI13" s="16"/>
      <c r="AJ13" s="139"/>
      <c r="AK13" s="139"/>
      <c r="AL13" s="167"/>
      <c r="AM13" s="148"/>
      <c r="AN13" s="148"/>
      <c r="AO13" s="148"/>
      <c r="AP13" s="148"/>
      <c r="AQ13" s="148"/>
      <c r="AR13" s="140"/>
      <c r="AS13" s="140"/>
      <c r="AT13" s="87"/>
      <c r="AU13" s="105"/>
      <c r="AV13" s="86"/>
      <c r="AW13" s="143"/>
      <c r="AX13" s="143"/>
      <c r="AY13" s="143"/>
      <c r="AZ13" s="139"/>
      <c r="BA13" s="139"/>
      <c r="BB13" s="139"/>
      <c r="BC13" s="139"/>
      <c r="BD13" s="139"/>
      <c r="BE13" s="139"/>
    </row>
    <row r="14" spans="2:57" ht="20.100000000000001" customHeight="1" x14ac:dyDescent="0.2">
      <c r="B14" s="28"/>
      <c r="C14" s="564" t="str">
        <f>IFERROR(VLOOKUP(C13,'抽選会用 '!$C$7:$D$28,2,FALSE),"")</f>
        <v>ＫＹＯＴＯＷｉｎｄｓ</v>
      </c>
      <c r="D14" s="564"/>
      <c r="E14" s="564"/>
      <c r="F14" s="564"/>
      <c r="G14" s="564"/>
      <c r="H14" s="564"/>
      <c r="I14" s="32"/>
      <c r="J14" s="39"/>
      <c r="K14" s="15"/>
      <c r="L14" s="63">
        <f>U9</f>
        <v>3</v>
      </c>
      <c r="M14" s="63" t="s">
        <v>2</v>
      </c>
      <c r="N14" s="63">
        <f>S9</f>
        <v>21</v>
      </c>
      <c r="O14" s="60"/>
      <c r="P14" s="93"/>
      <c r="Q14" s="596"/>
      <c r="R14" s="597"/>
      <c r="S14" s="597"/>
      <c r="T14" s="597"/>
      <c r="U14" s="597"/>
      <c r="V14" s="597"/>
      <c r="W14" s="598"/>
      <c r="X14" s="20"/>
      <c r="Y14" s="15"/>
      <c r="Z14" s="19">
        <v>18</v>
      </c>
      <c r="AA14" s="63" t="s">
        <v>2</v>
      </c>
      <c r="AB14" s="19">
        <v>21</v>
      </c>
      <c r="AC14" s="529"/>
      <c r="AD14" s="585"/>
      <c r="AE14" s="18"/>
      <c r="AF14" s="16"/>
      <c r="AG14" s="16"/>
      <c r="AH14" s="17"/>
      <c r="AI14" s="16"/>
      <c r="AJ14" s="562" t="s">
        <v>43</v>
      </c>
      <c r="AK14" s="562"/>
      <c r="AL14" s="565">
        <v>0</v>
      </c>
      <c r="AM14" s="564" t="str">
        <f>IFERROR(VLOOKUP(AL14,#REF!,3,FALSE),"")</f>
        <v/>
      </c>
      <c r="AN14" s="564"/>
      <c r="AO14" s="564"/>
      <c r="AP14" s="564"/>
      <c r="AQ14" s="564"/>
      <c r="AR14" s="564"/>
      <c r="AS14" s="564"/>
      <c r="AT14" s="140"/>
      <c r="AU14" s="140"/>
      <c r="AV14" s="140"/>
      <c r="AW14" s="16"/>
      <c r="AX14" s="16"/>
      <c r="AY14" s="16"/>
      <c r="AZ14" s="139"/>
      <c r="BA14" s="139"/>
      <c r="BB14" s="139"/>
      <c r="BC14" s="139"/>
      <c r="BD14" s="139"/>
      <c r="BE14" s="139"/>
    </row>
    <row r="15" spans="2:57" ht="20.100000000000001" customHeight="1" x14ac:dyDescent="0.2">
      <c r="B15" s="28"/>
      <c r="C15" s="564"/>
      <c r="D15" s="564"/>
      <c r="E15" s="564"/>
      <c r="F15" s="564"/>
      <c r="G15" s="564"/>
      <c r="H15" s="564"/>
      <c r="I15" s="32"/>
      <c r="J15" s="40">
        <f>W10</f>
        <v>0</v>
      </c>
      <c r="K15" s="60"/>
      <c r="L15" s="63">
        <f>U10</f>
        <v>0</v>
      </c>
      <c r="M15" s="63">
        <f>T10</f>
        <v>0</v>
      </c>
      <c r="N15" s="63">
        <f>S10</f>
        <v>0</v>
      </c>
      <c r="O15" s="60"/>
      <c r="P15" s="35">
        <f>Q10</f>
        <v>2</v>
      </c>
      <c r="Q15" s="596"/>
      <c r="R15" s="597"/>
      <c r="S15" s="597"/>
      <c r="T15" s="597"/>
      <c r="U15" s="597"/>
      <c r="V15" s="597"/>
      <c r="W15" s="598"/>
      <c r="X15" s="98">
        <f>IF($Z$14&gt;$AB$14,"1",)+IF($Z$15&gt;$AB$15,"1",)+IF($Z$16&gt;$AB$16,"1",)</f>
        <v>0</v>
      </c>
      <c r="Y15" s="15"/>
      <c r="Z15" s="19"/>
      <c r="AA15" s="17"/>
      <c r="AB15" s="19"/>
      <c r="AC15" s="15"/>
      <c r="AD15" s="100">
        <f>IF($Z$14&lt;$AB$14,"1",)+IF($Z$15&lt;$AB$15,"1",)+IF($Z$16&lt;$AB$16,"1",)</f>
        <v>2</v>
      </c>
      <c r="AE15" s="70"/>
      <c r="AF15" s="16"/>
      <c r="AG15" s="16"/>
      <c r="AH15" s="151"/>
      <c r="AI15" s="16"/>
      <c r="AJ15" s="562"/>
      <c r="AK15" s="562"/>
      <c r="AL15" s="565"/>
      <c r="AM15" s="564"/>
      <c r="AN15" s="564"/>
      <c r="AO15" s="564"/>
      <c r="AP15" s="564"/>
      <c r="AQ15" s="564"/>
      <c r="AR15" s="564"/>
      <c r="AS15" s="564"/>
      <c r="AT15" s="140"/>
      <c r="AU15" s="140"/>
      <c r="AV15" s="140"/>
      <c r="AW15" s="16"/>
      <c r="AX15" s="16"/>
      <c r="AY15" s="16"/>
      <c r="AZ15" s="139"/>
      <c r="BA15" s="139"/>
      <c r="BB15" s="139"/>
      <c r="BC15" s="139"/>
      <c r="BD15" s="139"/>
      <c r="BE15" s="139"/>
    </row>
    <row r="16" spans="2:57" s="4" customFormat="1" ht="20.100000000000001" customHeight="1" x14ac:dyDescent="0.2">
      <c r="B16" s="49"/>
      <c r="C16" s="63">
        <f>IF(J15&gt;P15,"１",)+IF(X15&gt;AD15,"1",)+IF(AE15&gt;AJ15,"1",)+IF(AK15&gt;AN15,"1",)+IF(AO15&gt;AS15,"1",)</f>
        <v>0</v>
      </c>
      <c r="D16" s="56" t="s">
        <v>0</v>
      </c>
      <c r="E16" s="63">
        <f>IF(J15&lt;P15,"１",)+IF(X15&lt;AD15,"1",)-(K13)-(Y13)</f>
        <v>2</v>
      </c>
      <c r="F16" s="56" t="s">
        <v>1</v>
      </c>
      <c r="G16" s="69">
        <f>IF(J17=0,0,IF(J17=P17,1,IF(J17&lt;&gt;"",IF(J17&gt;P17,"0","0"),"")))+IF(X17=0,0,IF(X17=AD17,1,IF(X17&lt;&gt;"",IF(X17&gt;AD17,"0","0"),"")))</f>
        <v>0</v>
      </c>
      <c r="H16" s="184" t="s">
        <v>4</v>
      </c>
      <c r="I16" s="52"/>
      <c r="J16" s="102" t="str">
        <f>W11</f>
        <v>●</v>
      </c>
      <c r="K16" s="60"/>
      <c r="L16" s="63">
        <f>U11</f>
        <v>19</v>
      </c>
      <c r="M16" s="63" t="s">
        <v>2</v>
      </c>
      <c r="N16" s="63">
        <f>S11</f>
        <v>21</v>
      </c>
      <c r="O16" s="60"/>
      <c r="P16" s="101" t="str">
        <f>Q11</f>
        <v>○</v>
      </c>
      <c r="Q16" s="596"/>
      <c r="R16" s="597"/>
      <c r="S16" s="597"/>
      <c r="T16" s="597"/>
      <c r="U16" s="597"/>
      <c r="V16" s="597"/>
      <c r="W16" s="598"/>
      <c r="X16" s="46" t="str">
        <f>IF(X15=AD15,"",IF(X15&gt;AD15,"○","●"))</f>
        <v>●</v>
      </c>
      <c r="Y16" s="15"/>
      <c r="Z16" s="19">
        <v>16</v>
      </c>
      <c r="AA16" s="63" t="s">
        <v>2</v>
      </c>
      <c r="AB16" s="19">
        <v>21</v>
      </c>
      <c r="AC16" s="15"/>
      <c r="AD16" s="47" t="str">
        <f>IF(X15=AD15,"",IF(X15&lt;AD15,"○","●"))</f>
        <v>○</v>
      </c>
      <c r="AE16" s="46"/>
      <c r="AF16" s="16"/>
      <c r="AG16" s="16"/>
      <c r="AH16" s="16"/>
      <c r="AI16" s="16"/>
      <c r="AJ16" s="164"/>
      <c r="AK16" s="164"/>
      <c r="AL16" s="167"/>
      <c r="AM16" s="166"/>
      <c r="AN16" s="166"/>
      <c r="AO16" s="166"/>
      <c r="AP16" s="166"/>
      <c r="AQ16" s="166"/>
      <c r="AR16" s="166"/>
      <c r="AS16" s="166"/>
      <c r="AT16" s="141"/>
      <c r="AU16" s="141"/>
      <c r="AV16" s="141"/>
      <c r="AW16" s="16"/>
      <c r="AX16" s="16"/>
      <c r="AY16" s="16"/>
      <c r="AZ16" s="139"/>
      <c r="BA16" s="139"/>
      <c r="BB16" s="139"/>
      <c r="BC16" s="139"/>
      <c r="BD16" s="139"/>
      <c r="BE16" s="139"/>
    </row>
    <row r="17" spans="2:57" s="4" customFormat="1" ht="20.100000000000001" customHeight="1" thickBot="1" x14ac:dyDescent="0.25">
      <c r="B17" s="53"/>
      <c r="C17" s="61">
        <f>SUM($J$17+$X$17)</f>
        <v>2</v>
      </c>
      <c r="D17" s="57" t="s">
        <v>5</v>
      </c>
      <c r="E17" s="50"/>
      <c r="F17" s="59"/>
      <c r="G17" s="57" t="s">
        <v>18</v>
      </c>
      <c r="H17" s="57">
        <f>SUM(K13+Y13)</f>
        <v>0</v>
      </c>
      <c r="I17" s="51"/>
      <c r="J17" s="40" t="str">
        <f>W12</f>
        <v>1</v>
      </c>
      <c r="K17" s="60"/>
      <c r="L17" s="63">
        <f>U12</f>
        <v>0</v>
      </c>
      <c r="M17" s="63"/>
      <c r="N17" s="63">
        <f>S12</f>
        <v>0</v>
      </c>
      <c r="O17" s="60"/>
      <c r="P17" s="35" t="str">
        <f>Q12</f>
        <v>2</v>
      </c>
      <c r="Q17" s="599"/>
      <c r="R17" s="600"/>
      <c r="S17" s="600"/>
      <c r="T17" s="600"/>
      <c r="U17" s="600"/>
      <c r="V17" s="600"/>
      <c r="W17" s="601"/>
      <c r="X17" s="64" t="str">
        <f>IF(X15=AD15,0,IF(X15&lt;&gt;"",IF(X15&gt;AD15,"2","1"),""))</f>
        <v>1</v>
      </c>
      <c r="Y17" s="65"/>
      <c r="Z17" s="19"/>
      <c r="AA17" s="16"/>
      <c r="AB17" s="19"/>
      <c r="AC17" s="65"/>
      <c r="AD17" s="66" t="str">
        <f>IF(AD15=X15,0,IF(AD15&lt;&gt;"",IF(X15&lt;AD15,"2","1"),""))</f>
        <v>2</v>
      </c>
      <c r="AE17" s="64"/>
      <c r="AF17" s="16"/>
      <c r="AG17" s="16"/>
      <c r="AH17" s="16"/>
      <c r="AI17" s="16"/>
      <c r="AJ17" s="139"/>
      <c r="AK17" s="139"/>
      <c r="AL17" s="148"/>
      <c r="AM17" s="148"/>
      <c r="AN17" s="148"/>
      <c r="AO17" s="148"/>
      <c r="AP17" s="148"/>
      <c r="AQ17" s="148"/>
      <c r="AR17" s="141"/>
      <c r="AS17" s="141"/>
      <c r="AT17" s="141"/>
      <c r="AU17" s="141"/>
      <c r="AV17" s="141"/>
      <c r="AW17" s="16"/>
      <c r="AX17" s="16"/>
      <c r="AY17" s="16"/>
      <c r="AZ17" s="139"/>
      <c r="BA17" s="139"/>
      <c r="BB17" s="139"/>
      <c r="BC17" s="139"/>
      <c r="BD17" s="139"/>
      <c r="BE17" s="139"/>
    </row>
    <row r="18" spans="2:57" ht="20.100000000000001" customHeight="1" x14ac:dyDescent="0.25">
      <c r="B18" s="23"/>
      <c r="C18" s="152">
        <v>3</v>
      </c>
      <c r="D18" s="1"/>
      <c r="E18" s="48"/>
      <c r="F18" s="1"/>
      <c r="G18" s="5"/>
      <c r="H18" s="5"/>
      <c r="I18" s="12"/>
      <c r="J18" s="115" t="s">
        <v>18</v>
      </c>
      <c r="K18" s="114"/>
      <c r="L18" s="62">
        <f>AB8</f>
        <v>0</v>
      </c>
      <c r="M18" s="62"/>
      <c r="N18" s="62">
        <f>Z8</f>
        <v>0</v>
      </c>
      <c r="O18" s="90"/>
      <c r="P18" s="90"/>
      <c r="Q18" s="117" t="s">
        <v>18</v>
      </c>
      <c r="R18" s="114"/>
      <c r="S18" s="62">
        <f>AB13</f>
        <v>0</v>
      </c>
      <c r="T18" s="62"/>
      <c r="U18" s="62">
        <f>Z13</f>
        <v>0</v>
      </c>
      <c r="V18" s="90"/>
      <c r="W18" s="42"/>
      <c r="X18" s="594"/>
      <c r="Y18" s="595"/>
      <c r="Z18" s="595"/>
      <c r="AA18" s="595"/>
      <c r="AB18" s="595"/>
      <c r="AC18" s="595"/>
      <c r="AD18" s="602"/>
      <c r="AE18" s="18"/>
      <c r="AF18" s="16"/>
      <c r="AG18" s="16"/>
      <c r="AH18" s="16"/>
      <c r="AI18" s="16"/>
      <c r="AJ18" s="164"/>
      <c r="AK18" s="164"/>
      <c r="AL18" s="165"/>
      <c r="AM18" s="166"/>
      <c r="AN18" s="166"/>
      <c r="AO18" s="166"/>
      <c r="AP18" s="166"/>
      <c r="AQ18" s="166"/>
      <c r="AR18" s="166"/>
      <c r="AS18" s="166"/>
      <c r="AT18" s="87"/>
      <c r="AU18" s="105"/>
      <c r="AV18" s="86"/>
      <c r="AW18" s="16"/>
      <c r="AX18" s="16"/>
      <c r="AY18" s="16"/>
      <c r="AZ18" s="139"/>
      <c r="BA18" s="139"/>
      <c r="BB18" s="139"/>
      <c r="BC18" s="139"/>
      <c r="BD18" s="139"/>
      <c r="BE18" s="139"/>
    </row>
    <row r="19" spans="2:57" ht="20.100000000000001" customHeight="1" x14ac:dyDescent="0.2">
      <c r="B19" s="28"/>
      <c r="C19" s="564" t="str">
        <f>IFERROR(VLOOKUP(C18,'抽選会用 '!$C$7:$D$28,2,FALSE),"")</f>
        <v>大井ヤング</v>
      </c>
      <c r="D19" s="564"/>
      <c r="E19" s="564"/>
      <c r="F19" s="564"/>
      <c r="G19" s="564"/>
      <c r="H19" s="564"/>
      <c r="I19" s="29"/>
      <c r="J19" s="110"/>
      <c r="K19" s="60"/>
      <c r="L19" s="63">
        <f>AB9</f>
        <v>8</v>
      </c>
      <c r="M19" s="63" t="s">
        <v>2</v>
      </c>
      <c r="N19" s="63">
        <f>Z9</f>
        <v>21</v>
      </c>
      <c r="O19" s="60"/>
      <c r="P19" s="93"/>
      <c r="Q19" s="111"/>
      <c r="R19" s="60"/>
      <c r="S19" s="63">
        <f>AB14</f>
        <v>21</v>
      </c>
      <c r="T19" s="63" t="s">
        <v>2</v>
      </c>
      <c r="U19" s="63">
        <f>Z14</f>
        <v>18</v>
      </c>
      <c r="V19" s="60"/>
      <c r="W19" s="93"/>
      <c r="X19" s="596"/>
      <c r="Y19" s="597"/>
      <c r="Z19" s="597"/>
      <c r="AA19" s="597"/>
      <c r="AB19" s="597"/>
      <c r="AC19" s="597"/>
      <c r="AD19" s="598"/>
      <c r="AE19" s="18"/>
      <c r="AF19" s="16"/>
      <c r="AG19" s="16"/>
      <c r="AH19" s="16"/>
      <c r="AI19" s="16"/>
      <c r="AJ19" s="164"/>
      <c r="AK19" s="164"/>
      <c r="AL19" s="165"/>
      <c r="AM19" s="166"/>
      <c r="AN19" s="166"/>
      <c r="AO19" s="166"/>
      <c r="AP19" s="166"/>
      <c r="AQ19" s="166"/>
      <c r="AR19" s="166"/>
      <c r="AS19" s="166"/>
      <c r="AT19" s="140"/>
      <c r="AU19" s="140"/>
      <c r="AV19" s="140"/>
      <c r="AW19" s="16"/>
      <c r="AX19" s="16"/>
      <c r="AY19" s="16"/>
      <c r="AZ19" s="139"/>
      <c r="BA19" s="139"/>
      <c r="BB19" s="139"/>
      <c r="BC19" s="139"/>
      <c r="BD19" s="139"/>
      <c r="BE19" s="139"/>
    </row>
    <row r="20" spans="2:57" ht="20.100000000000001" customHeight="1" x14ac:dyDescent="0.2">
      <c r="B20" s="28"/>
      <c r="C20" s="564"/>
      <c r="D20" s="564"/>
      <c r="E20" s="564"/>
      <c r="F20" s="564"/>
      <c r="G20" s="564"/>
      <c r="H20" s="564"/>
      <c r="I20" s="29"/>
      <c r="J20" s="41">
        <f>AD10</f>
        <v>0</v>
      </c>
      <c r="K20" s="60"/>
      <c r="L20" s="63">
        <f>AB10</f>
        <v>0</v>
      </c>
      <c r="M20" s="63">
        <f>AA10</f>
        <v>0</v>
      </c>
      <c r="N20" s="63">
        <f>Z10</f>
        <v>0</v>
      </c>
      <c r="O20" s="60"/>
      <c r="P20" s="35">
        <f>X10</f>
        <v>2</v>
      </c>
      <c r="Q20" s="36">
        <f>AD15</f>
        <v>2</v>
      </c>
      <c r="R20" s="60"/>
      <c r="S20" s="63">
        <f>AB15</f>
        <v>0</v>
      </c>
      <c r="T20" s="63">
        <f>AA15</f>
        <v>0</v>
      </c>
      <c r="U20" s="63">
        <f>Z15</f>
        <v>0</v>
      </c>
      <c r="V20" s="60"/>
      <c r="W20" s="35">
        <f>X15</f>
        <v>0</v>
      </c>
      <c r="X20" s="596"/>
      <c r="Y20" s="597"/>
      <c r="Z20" s="597"/>
      <c r="AA20" s="597"/>
      <c r="AB20" s="597"/>
      <c r="AC20" s="597"/>
      <c r="AD20" s="598"/>
      <c r="AE20" s="70"/>
      <c r="AF20" s="16"/>
      <c r="AG20" s="16"/>
      <c r="AH20" s="151"/>
      <c r="AI20" s="16"/>
      <c r="AJ20" s="164"/>
      <c r="AK20" s="164"/>
      <c r="AL20" s="167"/>
      <c r="AM20" s="148"/>
      <c r="AN20" s="148"/>
      <c r="AO20" s="148"/>
      <c r="AP20" s="148"/>
      <c r="AQ20" s="148"/>
      <c r="AR20" s="141"/>
      <c r="AS20" s="141"/>
      <c r="AT20" s="140"/>
      <c r="AU20" s="140"/>
      <c r="AV20" s="140"/>
      <c r="AW20" s="16"/>
      <c r="AX20" s="16"/>
      <c r="AY20" s="16"/>
      <c r="AZ20" s="139"/>
      <c r="BA20" s="139"/>
      <c r="BB20" s="139"/>
      <c r="BC20" s="139"/>
      <c r="BD20" s="139"/>
      <c r="BE20" s="139"/>
    </row>
    <row r="21" spans="2:57" ht="20.100000000000001" customHeight="1" x14ac:dyDescent="0.2">
      <c r="B21" s="9"/>
      <c r="C21" s="63">
        <f>IF(J20&gt;P20,"１",)+IF(Q20&gt;W20,"1",)+IF(AE20&gt;AJ20,"1",)+IF(AK20&gt;AN20,"1",)+IF(AO20&gt;AS20,"1",)</f>
        <v>1</v>
      </c>
      <c r="D21" s="56" t="s">
        <v>0</v>
      </c>
      <c r="E21" s="63">
        <f>IF(J20&lt;P20,"１",)+IF(Q20&lt;W20,"1",)-(K18)-(R18)</f>
        <v>1</v>
      </c>
      <c r="F21" s="56" t="s">
        <v>1</v>
      </c>
      <c r="G21" s="69">
        <f>IF(J22=0,0,IF(J22=P22,1,IF(J22&lt;&gt;"",IF(J22&gt;P22,"0","0"),"")))+IF(Q22=0,0,IF(Q22=W22,1,IF(Q22&lt;&gt;"",IF(Q22&gt;W22,"0","0"),"")))</f>
        <v>0</v>
      </c>
      <c r="H21" s="184" t="s">
        <v>4</v>
      </c>
      <c r="I21" s="10"/>
      <c r="J21" s="103" t="str">
        <f>AD11</f>
        <v>●</v>
      </c>
      <c r="K21" s="60"/>
      <c r="L21" s="63">
        <f>AB11</f>
        <v>9</v>
      </c>
      <c r="M21" s="63" t="s">
        <v>2</v>
      </c>
      <c r="N21" s="63">
        <f>Z11</f>
        <v>21</v>
      </c>
      <c r="O21" s="60"/>
      <c r="P21" s="101" t="str">
        <f>X11</f>
        <v>○</v>
      </c>
      <c r="Q21" s="46" t="str">
        <f>AD16</f>
        <v>○</v>
      </c>
      <c r="R21" s="60"/>
      <c r="S21" s="63">
        <f>AB16</f>
        <v>21</v>
      </c>
      <c r="T21" s="63" t="s">
        <v>2</v>
      </c>
      <c r="U21" s="63">
        <f>Z16</f>
        <v>16</v>
      </c>
      <c r="V21" s="60"/>
      <c r="W21" s="101" t="str">
        <f>X16</f>
        <v>●</v>
      </c>
      <c r="X21" s="596"/>
      <c r="Y21" s="597"/>
      <c r="Z21" s="597"/>
      <c r="AA21" s="597"/>
      <c r="AB21" s="597"/>
      <c r="AC21" s="597"/>
      <c r="AD21" s="598"/>
      <c r="AE21" s="46"/>
      <c r="AF21" s="16"/>
      <c r="AG21" s="16"/>
      <c r="AH21" s="16"/>
      <c r="AI21" s="16"/>
      <c r="AJ21" s="164"/>
      <c r="AK21" s="164"/>
      <c r="AL21" s="167"/>
      <c r="AM21" s="166"/>
      <c r="AN21" s="166"/>
      <c r="AO21" s="166"/>
      <c r="AP21" s="166"/>
      <c r="AQ21" s="166"/>
      <c r="AR21" s="166"/>
      <c r="AS21" s="166"/>
      <c r="AT21" s="139"/>
      <c r="AU21" s="139"/>
      <c r="AV21" s="139"/>
      <c r="AW21" s="16"/>
      <c r="AX21" s="16"/>
      <c r="AY21" s="16"/>
      <c r="AZ21" s="139"/>
      <c r="BA21" s="139"/>
      <c r="BB21" s="139"/>
      <c r="BC21" s="139"/>
      <c r="BD21" s="139"/>
      <c r="BE21" s="139"/>
    </row>
    <row r="22" spans="2:57" ht="20.100000000000001" customHeight="1" thickBot="1" x14ac:dyDescent="0.25">
      <c r="B22" s="13"/>
      <c r="C22" s="63">
        <f>SUM($J$22+$Q$22)</f>
        <v>3</v>
      </c>
      <c r="D22" s="56" t="s">
        <v>5</v>
      </c>
      <c r="E22" s="56"/>
      <c r="F22" s="56"/>
      <c r="G22" s="57" t="s">
        <v>18</v>
      </c>
      <c r="H22" s="56">
        <f>SUM(K18+R18)</f>
        <v>0</v>
      </c>
      <c r="I22" s="10"/>
      <c r="J22" s="41" t="str">
        <f>AD12</f>
        <v>1</v>
      </c>
      <c r="K22" s="60"/>
      <c r="L22" s="63">
        <f>AB12</f>
        <v>0</v>
      </c>
      <c r="M22" s="63"/>
      <c r="N22" s="63">
        <f>Z12</f>
        <v>0</v>
      </c>
      <c r="O22" s="60"/>
      <c r="P22" s="35" t="str">
        <f>X12</f>
        <v>2</v>
      </c>
      <c r="Q22" s="36" t="str">
        <f>AD17</f>
        <v>2</v>
      </c>
      <c r="R22" s="60"/>
      <c r="S22" s="63">
        <f>AB17</f>
        <v>0</v>
      </c>
      <c r="T22" s="63"/>
      <c r="U22" s="63">
        <f>Z17</f>
        <v>0</v>
      </c>
      <c r="V22" s="60"/>
      <c r="W22" s="35" t="str">
        <f>X17</f>
        <v>1</v>
      </c>
      <c r="X22" s="599"/>
      <c r="Y22" s="600"/>
      <c r="Z22" s="600"/>
      <c r="AA22" s="600"/>
      <c r="AB22" s="600"/>
      <c r="AC22" s="600"/>
      <c r="AD22" s="601"/>
      <c r="AE22" s="64"/>
      <c r="AF22" s="16"/>
      <c r="AG22" s="16"/>
      <c r="AH22" s="16"/>
      <c r="AI22" s="16"/>
      <c r="AJ22" s="164"/>
      <c r="AK22" s="164"/>
      <c r="AL22" s="167"/>
      <c r="AM22" s="166"/>
      <c r="AN22" s="166"/>
      <c r="AO22" s="166"/>
      <c r="AP22" s="166"/>
      <c r="AQ22" s="166"/>
      <c r="AR22" s="166"/>
      <c r="AS22" s="166"/>
      <c r="AT22" s="139"/>
      <c r="AU22" s="139"/>
      <c r="AV22" s="139"/>
      <c r="AW22" s="16"/>
      <c r="AX22" s="16"/>
      <c r="AY22" s="16"/>
      <c r="AZ22" s="139"/>
      <c r="BA22" s="139"/>
      <c r="BB22" s="139"/>
      <c r="BC22" s="139"/>
      <c r="BD22" s="139"/>
      <c r="BE22" s="139"/>
    </row>
    <row r="23" spans="2:57" ht="15" customHeight="1" x14ac:dyDescent="0.2">
      <c r="C23" s="62"/>
      <c r="D23" s="76"/>
      <c r="E23" s="76"/>
      <c r="F23" s="76"/>
      <c r="G23" s="76"/>
      <c r="H23" s="76"/>
      <c r="I23" s="1"/>
      <c r="J23" s="89"/>
      <c r="K23" s="90"/>
      <c r="L23" s="62"/>
      <c r="M23" s="76"/>
      <c r="N23" s="62"/>
      <c r="O23" s="90"/>
      <c r="P23" s="91"/>
      <c r="Q23" s="89"/>
      <c r="R23" s="90"/>
      <c r="S23" s="62"/>
      <c r="T23" s="76"/>
      <c r="U23" s="62"/>
      <c r="V23" s="90"/>
      <c r="W23" s="91"/>
      <c r="X23" s="14"/>
      <c r="Y23" s="14"/>
      <c r="Z23" s="14"/>
      <c r="AA23" s="14"/>
      <c r="AB23" s="14"/>
      <c r="AC23" s="14"/>
      <c r="AD23" s="14"/>
      <c r="AE23" s="71"/>
      <c r="AF23" s="16"/>
      <c r="AG23" s="16"/>
      <c r="AH23" s="16"/>
      <c r="AI23" s="139"/>
      <c r="AJ23" s="139"/>
      <c r="AK23" s="139"/>
      <c r="AL23" s="167"/>
      <c r="AM23" s="148"/>
      <c r="AN23" s="148"/>
      <c r="AO23" s="148"/>
      <c r="AP23" s="148"/>
      <c r="AQ23" s="148"/>
      <c r="AR23" s="140"/>
      <c r="AS23" s="140"/>
      <c r="AT23" s="139"/>
      <c r="AU23" s="82"/>
      <c r="AV23" s="82"/>
      <c r="AW23" s="16"/>
      <c r="AX23" s="16"/>
      <c r="AY23" s="16"/>
      <c r="AZ23" s="139"/>
      <c r="BA23" s="139"/>
      <c r="BB23" s="139"/>
      <c r="BC23" s="139"/>
      <c r="BD23" s="139"/>
      <c r="BE23" s="139"/>
    </row>
    <row r="24" spans="2:57" ht="24.9" customHeight="1" x14ac:dyDescent="0.2">
      <c r="C24" s="603" t="s">
        <v>69</v>
      </c>
      <c r="D24" s="603"/>
      <c r="E24" s="603"/>
      <c r="F24" s="603"/>
      <c r="G24" s="56"/>
      <c r="H24" s="56"/>
      <c r="J24" s="41"/>
      <c r="K24" s="60"/>
      <c r="L24" s="63"/>
      <c r="M24" s="56"/>
      <c r="N24" s="63"/>
      <c r="O24" s="60"/>
      <c r="P24" s="43"/>
      <c r="Q24" s="41"/>
      <c r="R24" s="60"/>
      <c r="S24" s="63"/>
      <c r="T24" s="56"/>
      <c r="U24" s="63"/>
      <c r="V24" s="60"/>
      <c r="W24" s="43"/>
      <c r="X24" s="15"/>
      <c r="Y24" s="15"/>
      <c r="Z24" s="15"/>
      <c r="AA24" s="15"/>
      <c r="AB24" s="15"/>
      <c r="AC24" s="15"/>
      <c r="AD24" s="15"/>
      <c r="AE24" s="71"/>
      <c r="AF24" s="16"/>
      <c r="AG24" s="16"/>
      <c r="AH24" s="16"/>
      <c r="AI24" s="139"/>
      <c r="AJ24" s="139"/>
      <c r="AK24" s="139"/>
      <c r="AL24" s="167"/>
      <c r="AM24" s="148"/>
      <c r="AN24" s="148"/>
      <c r="AO24" s="148"/>
      <c r="AP24" s="148"/>
      <c r="AQ24" s="148"/>
      <c r="AR24" s="140"/>
      <c r="AS24" s="140"/>
      <c r="AT24" s="139"/>
      <c r="AU24" s="82"/>
      <c r="AV24" s="82"/>
      <c r="AW24" s="16"/>
      <c r="AX24" s="16"/>
      <c r="AY24" s="16"/>
      <c r="AZ24" s="139"/>
      <c r="BA24" s="139"/>
      <c r="BB24" s="139"/>
      <c r="BC24" s="139"/>
      <c r="BD24" s="139"/>
      <c r="BE24" s="139"/>
    </row>
    <row r="25" spans="2:57" ht="15" customHeight="1" thickBot="1" x14ac:dyDescent="0.3">
      <c r="B25" s="179"/>
      <c r="C25" s="604"/>
      <c r="D25" s="604"/>
      <c r="E25" s="604"/>
      <c r="F25" s="604"/>
      <c r="G25" s="180"/>
      <c r="H25" s="180"/>
      <c r="I25" s="180"/>
      <c r="J25" s="41"/>
      <c r="K25" s="60"/>
      <c r="L25" s="63"/>
      <c r="M25" s="56"/>
      <c r="N25" s="63"/>
      <c r="O25" s="60"/>
      <c r="P25" s="43"/>
      <c r="Q25" s="41"/>
      <c r="R25" s="60"/>
      <c r="S25" s="63"/>
      <c r="T25" s="56"/>
      <c r="U25" s="63"/>
      <c r="V25" s="60"/>
      <c r="W25" s="43"/>
      <c r="X25" s="15"/>
      <c r="Y25" s="15"/>
      <c r="Z25" s="15"/>
      <c r="AA25" s="15"/>
      <c r="AB25" s="15"/>
      <c r="AC25" s="15"/>
      <c r="AD25" s="15"/>
      <c r="AE25" s="71"/>
      <c r="AF25" s="16"/>
      <c r="AG25" s="16"/>
      <c r="AH25" s="16"/>
      <c r="AI25" s="139"/>
      <c r="AJ25" s="164"/>
      <c r="AK25" s="164"/>
      <c r="AL25" s="167"/>
      <c r="AM25" s="166"/>
      <c r="AN25" s="166"/>
      <c r="AO25" s="166"/>
      <c r="AP25" s="166"/>
      <c r="AQ25" s="166"/>
      <c r="AR25" s="166"/>
      <c r="AS25" s="166"/>
      <c r="AT25" s="139"/>
      <c r="AU25" s="82"/>
      <c r="AV25" s="82"/>
      <c r="AW25" s="37"/>
      <c r="AX25" s="37"/>
      <c r="AY25" s="37"/>
      <c r="AZ25" s="37"/>
      <c r="BA25" s="37"/>
      <c r="BB25" s="37"/>
      <c r="BC25" s="37"/>
      <c r="BD25" s="37"/>
    </row>
    <row r="26" spans="2:57" ht="23.1" customHeight="1" thickTop="1" x14ac:dyDescent="0.25">
      <c r="B26" s="96"/>
      <c r="C26" s="586" t="s">
        <v>3</v>
      </c>
      <c r="D26" s="586"/>
      <c r="E26" s="586"/>
      <c r="F26" s="586"/>
      <c r="G26" s="586"/>
      <c r="H26" s="586"/>
      <c r="I26" s="6"/>
      <c r="J26" s="574" t="str">
        <f>C29</f>
        <v>京都想和クラブ</v>
      </c>
      <c r="K26" s="575"/>
      <c r="L26" s="575"/>
      <c r="M26" s="575"/>
      <c r="N26" s="575"/>
      <c r="O26" s="575"/>
      <c r="P26" s="576"/>
      <c r="Q26" s="574" t="str">
        <f>C34</f>
        <v>kyotoＣＲＥＡ　</v>
      </c>
      <c r="R26" s="575"/>
      <c r="S26" s="575"/>
      <c r="T26" s="575"/>
      <c r="U26" s="575"/>
      <c r="V26" s="575"/>
      <c r="W26" s="576"/>
      <c r="X26" s="588" t="str">
        <f>C39</f>
        <v>Ｔｒｕｅ　ｏｎｅ</v>
      </c>
      <c r="Y26" s="589"/>
      <c r="Z26" s="589"/>
      <c r="AA26" s="589"/>
      <c r="AB26" s="589"/>
      <c r="AC26" s="589"/>
      <c r="AD26" s="590"/>
      <c r="AE26" s="71"/>
      <c r="AF26" s="163"/>
      <c r="AG26" s="144"/>
      <c r="AH26" s="144"/>
      <c r="AI26" s="144"/>
      <c r="AJ26" s="154"/>
      <c r="AK26" s="154"/>
      <c r="AL26" s="580"/>
      <c r="AM26" s="580"/>
      <c r="AN26" s="580"/>
      <c r="AO26" s="580"/>
      <c r="AP26" s="580"/>
      <c r="AQ26" s="580"/>
      <c r="AR26" s="154"/>
      <c r="AS26" s="154"/>
      <c r="AT26" s="112"/>
      <c r="AU26" s="112"/>
      <c r="AV26" s="112"/>
      <c r="AW26" s="112"/>
      <c r="AX26" s="37"/>
      <c r="AY26" s="37"/>
      <c r="AZ26" s="37"/>
      <c r="BA26" s="37"/>
      <c r="BB26" s="37"/>
      <c r="BC26" s="37"/>
      <c r="BD26" s="37"/>
    </row>
    <row r="27" spans="2:57" ht="23.1" customHeight="1" thickBot="1" x14ac:dyDescent="0.3">
      <c r="B27" s="97"/>
      <c r="C27" s="587"/>
      <c r="D27" s="587"/>
      <c r="E27" s="587"/>
      <c r="F27" s="587"/>
      <c r="G27" s="587"/>
      <c r="H27" s="587"/>
      <c r="I27" s="77"/>
      <c r="J27" s="577"/>
      <c r="K27" s="578"/>
      <c r="L27" s="578"/>
      <c r="M27" s="578"/>
      <c r="N27" s="578"/>
      <c r="O27" s="578"/>
      <c r="P27" s="579"/>
      <c r="Q27" s="577"/>
      <c r="R27" s="578"/>
      <c r="S27" s="578"/>
      <c r="T27" s="578"/>
      <c r="U27" s="578"/>
      <c r="V27" s="578"/>
      <c r="W27" s="579"/>
      <c r="X27" s="591"/>
      <c r="Y27" s="592"/>
      <c r="Z27" s="592"/>
      <c r="AA27" s="592"/>
      <c r="AB27" s="592"/>
      <c r="AC27" s="592"/>
      <c r="AD27" s="593"/>
      <c r="AE27" s="71"/>
      <c r="AF27" s="163"/>
      <c r="AG27" s="144"/>
      <c r="AH27" s="144"/>
      <c r="AI27" s="144"/>
      <c r="AJ27" s="154"/>
      <c r="AK27" s="154"/>
      <c r="AL27" s="580"/>
      <c r="AM27" s="580"/>
      <c r="AN27" s="580"/>
      <c r="AO27" s="580"/>
      <c r="AP27" s="580"/>
      <c r="AQ27" s="580"/>
      <c r="AR27" s="154"/>
      <c r="AS27" s="154"/>
      <c r="AT27" s="112"/>
      <c r="AU27" s="112"/>
      <c r="AV27" s="112"/>
      <c r="AW27" s="112"/>
      <c r="AX27" s="37"/>
      <c r="AY27" s="37"/>
      <c r="AZ27" s="37"/>
      <c r="BA27" s="37"/>
      <c r="BB27" s="37"/>
      <c r="BC27" s="37"/>
      <c r="BD27" s="37"/>
    </row>
    <row r="28" spans="2:57" ht="20.100000000000001" customHeight="1" thickTop="1" x14ac:dyDescent="0.25">
      <c r="B28" s="23"/>
      <c r="C28" s="68">
        <v>4</v>
      </c>
      <c r="I28" s="10"/>
      <c r="J28" s="616"/>
      <c r="K28" s="616"/>
      <c r="L28" s="616"/>
      <c r="M28" s="616"/>
      <c r="N28" s="616"/>
      <c r="O28" s="616"/>
      <c r="P28" s="617"/>
      <c r="Q28" s="113" t="s">
        <v>18</v>
      </c>
      <c r="R28" s="95"/>
      <c r="S28" s="107"/>
      <c r="T28" s="106"/>
      <c r="U28" s="107"/>
      <c r="V28" s="622" t="s">
        <v>106</v>
      </c>
      <c r="W28" s="623"/>
      <c r="X28" s="113" t="s">
        <v>18</v>
      </c>
      <c r="Y28" s="95"/>
      <c r="Z28" s="107"/>
      <c r="AA28" s="106"/>
      <c r="AB28" s="107"/>
      <c r="AC28" s="622" t="s">
        <v>115</v>
      </c>
      <c r="AD28" s="623"/>
      <c r="AE28" s="81"/>
      <c r="AF28" s="17"/>
      <c r="AG28" s="16"/>
      <c r="AH28" s="16"/>
      <c r="AI28" s="16"/>
      <c r="AJ28" s="562" t="s">
        <v>41</v>
      </c>
      <c r="AK28" s="562"/>
      <c r="AL28" s="563">
        <v>0</v>
      </c>
      <c r="AM28" s="564" t="str">
        <f>IFERROR(VLOOKUP(AL28,#REF!,3,FALSE),"")</f>
        <v/>
      </c>
      <c r="AN28" s="564"/>
      <c r="AO28" s="564"/>
      <c r="AP28" s="564"/>
      <c r="AQ28" s="564"/>
      <c r="AR28" s="564"/>
      <c r="AS28" s="564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</row>
    <row r="29" spans="2:57" ht="21.9" customHeight="1" x14ac:dyDescent="0.2">
      <c r="B29" s="28"/>
      <c r="C29" s="564" t="str">
        <f>IFERROR(VLOOKUP(C28,'抽選会用 '!$C$7:$D$28,2,FALSE),"")</f>
        <v>京都想和クラブ</v>
      </c>
      <c r="D29" s="564"/>
      <c r="E29" s="564"/>
      <c r="F29" s="564"/>
      <c r="G29" s="564"/>
      <c r="H29" s="564"/>
      <c r="I29" s="29"/>
      <c r="J29" s="611"/>
      <c r="K29" s="611"/>
      <c r="L29" s="611"/>
      <c r="M29" s="611"/>
      <c r="N29" s="611"/>
      <c r="O29" s="611"/>
      <c r="P29" s="612"/>
      <c r="Q29" s="111"/>
      <c r="R29" s="60"/>
      <c r="S29" s="107">
        <v>21</v>
      </c>
      <c r="T29" s="63" t="s">
        <v>2</v>
      </c>
      <c r="U29" s="107">
        <v>3</v>
      </c>
      <c r="V29" s="620"/>
      <c r="W29" s="621"/>
      <c r="X29" s="111"/>
      <c r="Y29" s="60"/>
      <c r="Z29" s="107">
        <v>21</v>
      </c>
      <c r="AA29" s="63" t="s">
        <v>2</v>
      </c>
      <c r="AB29" s="107">
        <v>4</v>
      </c>
      <c r="AC29" s="620"/>
      <c r="AD29" s="621"/>
      <c r="AE29" s="81"/>
      <c r="AF29" s="17"/>
      <c r="AG29" s="16"/>
      <c r="AH29" s="143"/>
      <c r="AI29" s="16"/>
      <c r="AJ29" s="562"/>
      <c r="AK29" s="562"/>
      <c r="AL29" s="563"/>
      <c r="AM29" s="564"/>
      <c r="AN29" s="564"/>
      <c r="AO29" s="564"/>
      <c r="AP29" s="564"/>
      <c r="AQ29" s="564"/>
      <c r="AR29" s="564"/>
      <c r="AS29" s="564"/>
      <c r="AT29" s="138"/>
      <c r="AU29" s="138"/>
      <c r="AV29" s="138"/>
      <c r="AW29" s="44"/>
      <c r="AX29" s="44"/>
      <c r="AY29" s="44"/>
      <c r="AZ29" s="44"/>
      <c r="BA29" s="44"/>
      <c r="BB29" s="38"/>
      <c r="BC29" s="38"/>
      <c r="BD29" s="38"/>
    </row>
    <row r="30" spans="2:57" ht="21.9" customHeight="1" x14ac:dyDescent="0.2">
      <c r="B30" s="28"/>
      <c r="C30" s="564"/>
      <c r="D30" s="564"/>
      <c r="E30" s="564"/>
      <c r="F30" s="564"/>
      <c r="G30" s="564"/>
      <c r="H30" s="564"/>
      <c r="I30" s="29"/>
      <c r="J30" s="611"/>
      <c r="K30" s="611"/>
      <c r="L30" s="611"/>
      <c r="M30" s="611"/>
      <c r="N30" s="611"/>
      <c r="O30" s="611"/>
      <c r="P30" s="612"/>
      <c r="Q30" s="36">
        <f>IF($S$29&gt;$U$29,"1",)+IF($S$30&gt;$U$30,"1",)+IF($S$31&gt;$U$31,"1",)</f>
        <v>2</v>
      </c>
      <c r="R30" s="60"/>
      <c r="S30" s="107"/>
      <c r="T30" s="63"/>
      <c r="U30" s="107"/>
      <c r="V30" s="60"/>
      <c r="W30" s="35">
        <f>IF($S$29&lt;$U$29,"1",)+IF($S$30&lt;$U$30,"1",)+IF($S$31&lt;$U$31,"1",)</f>
        <v>0</v>
      </c>
      <c r="X30" s="36">
        <f>IF($Z$29&gt;$AB$29,"1",)+IF($Z$30&gt;$AB$30,"1",)+IF($Z$31&gt;$AB$31,"1",)</f>
        <v>2</v>
      </c>
      <c r="Y30" s="60"/>
      <c r="Z30" s="107"/>
      <c r="AA30" s="63"/>
      <c r="AB30" s="107"/>
      <c r="AC30" s="60"/>
      <c r="AD30" s="43">
        <f>IF($Z$29&lt;$AB$29,"1",)+IF($Z$30&lt;$AB$30,"1",)+IF($Z$31&lt;$AB$31,"1",)</f>
        <v>0</v>
      </c>
      <c r="AE30" s="81"/>
      <c r="AF30" s="17"/>
      <c r="AG30" s="16"/>
      <c r="AH30" s="151"/>
      <c r="AI30" s="16"/>
      <c r="AJ30" s="164"/>
      <c r="AK30" s="164"/>
      <c r="AL30" s="167"/>
      <c r="AM30" s="148"/>
      <c r="AN30" s="148"/>
      <c r="AO30" s="148"/>
      <c r="AP30" s="148"/>
      <c r="AQ30" s="148"/>
      <c r="AR30" s="138"/>
      <c r="AS30" s="138"/>
      <c r="AT30" s="138"/>
      <c r="AU30" s="138"/>
      <c r="AV30" s="138"/>
      <c r="AW30" s="44"/>
      <c r="AX30" s="44"/>
      <c r="AY30" s="44"/>
      <c r="AZ30" s="44"/>
      <c r="BA30" s="44"/>
      <c r="BB30" s="38"/>
      <c r="BC30" s="38"/>
      <c r="BD30" s="38"/>
    </row>
    <row r="31" spans="2:57" ht="21.9" customHeight="1" x14ac:dyDescent="0.2">
      <c r="B31" s="9"/>
      <c r="C31" s="63">
        <f>IF(Q30&gt;W30,"1",)+IF(X30&gt;AD30,"1",)</f>
        <v>2</v>
      </c>
      <c r="D31" s="56" t="s">
        <v>0</v>
      </c>
      <c r="E31" s="63">
        <f>IF(Q30&lt;W30,"1",)+IF(X30&lt;AD30,"1",)-(R28)-(Y28)</f>
        <v>0</v>
      </c>
      <c r="F31" s="56" t="s">
        <v>1</v>
      </c>
      <c r="G31" s="69">
        <f>IF(Q32=0,0,IF(Q32=W32,1,IF(Q32&lt;&gt;"",IF(Q32&gt;W32,"0","0"),"")))+IF(X32=0,0,IF(X32=AD32,1,IF(X32&lt;&gt;"",IF(X32&gt;AD32,"0","0"),"")))</f>
        <v>0</v>
      </c>
      <c r="H31" s="184" t="s">
        <v>4</v>
      </c>
      <c r="I31" s="10"/>
      <c r="J31" s="611"/>
      <c r="K31" s="611"/>
      <c r="L31" s="611"/>
      <c r="M31" s="611"/>
      <c r="N31" s="611"/>
      <c r="O31" s="611"/>
      <c r="P31" s="612"/>
      <c r="Q31" s="46" t="str">
        <f>IF(Q30=W30,"",IF(Q30&gt;W30,"○","●"))</f>
        <v>○</v>
      </c>
      <c r="R31" s="60"/>
      <c r="S31" s="107">
        <v>21</v>
      </c>
      <c r="T31" s="63" t="s">
        <v>2</v>
      </c>
      <c r="U31" s="107">
        <v>4</v>
      </c>
      <c r="V31" s="60"/>
      <c r="W31" s="66">
        <f>IF(W29=Q29,0,IF(W29&lt;&gt;"",IF(Q29&lt;W29,"2","0"),""))</f>
        <v>0</v>
      </c>
      <c r="X31" s="46" t="str">
        <f>IF(X30=AD30,"",IF(X30&gt;AD30,"○","●"))</f>
        <v>○</v>
      </c>
      <c r="Y31" s="60"/>
      <c r="Z31" s="107">
        <v>21</v>
      </c>
      <c r="AA31" s="63" t="s">
        <v>2</v>
      </c>
      <c r="AB31" s="107">
        <v>7</v>
      </c>
      <c r="AC31" s="60"/>
      <c r="AD31" s="47" t="str">
        <f>IF(X30=AD30,"",IF(X30&lt;AD30,"○","●"))</f>
        <v>●</v>
      </c>
      <c r="AE31" s="81"/>
      <c r="AF31" s="17"/>
      <c r="AG31" s="16"/>
      <c r="AH31" s="143"/>
      <c r="AI31" s="16"/>
      <c r="AJ31" s="562" t="s">
        <v>42</v>
      </c>
      <c r="AK31" s="562"/>
      <c r="AL31" s="565">
        <v>0</v>
      </c>
      <c r="AM31" s="564" t="str">
        <f>IFERROR(VLOOKUP(AL31,#REF!,3,FALSE),"")</f>
        <v/>
      </c>
      <c r="AN31" s="564"/>
      <c r="AO31" s="564"/>
      <c r="AP31" s="564"/>
      <c r="AQ31" s="564"/>
      <c r="AR31" s="564"/>
      <c r="AS31" s="564"/>
      <c r="AT31" s="19"/>
      <c r="AU31" s="19"/>
      <c r="AV31" s="19"/>
      <c r="AW31" s="45"/>
      <c r="AX31" s="45"/>
      <c r="AY31" s="45"/>
      <c r="AZ31" s="45"/>
      <c r="BA31" s="45"/>
      <c r="BB31" s="45"/>
      <c r="BC31" s="38"/>
      <c r="BD31" s="45"/>
    </row>
    <row r="32" spans="2:57" ht="20.100000000000001" customHeight="1" thickBot="1" x14ac:dyDescent="0.25">
      <c r="B32" s="13"/>
      <c r="C32" s="61">
        <f>SUM($Q$32+$X$32)</f>
        <v>4</v>
      </c>
      <c r="D32" s="57" t="s">
        <v>5</v>
      </c>
      <c r="E32" s="55"/>
      <c r="F32" s="57"/>
      <c r="G32" s="57" t="s">
        <v>18</v>
      </c>
      <c r="H32" s="57">
        <f>SUM(R28+Y28)</f>
        <v>0</v>
      </c>
      <c r="I32" s="11"/>
      <c r="J32" s="614"/>
      <c r="K32" s="614"/>
      <c r="L32" s="614"/>
      <c r="M32" s="614"/>
      <c r="N32" s="614"/>
      <c r="O32" s="614"/>
      <c r="P32" s="615"/>
      <c r="Q32" s="64" t="str">
        <f>IF(Q30=W30,0,IF(Q30&lt;&gt;"",IF(Q30&gt;W30,"2","1"),""))</f>
        <v>2</v>
      </c>
      <c r="R32" s="60"/>
      <c r="S32" s="107"/>
      <c r="T32" s="107"/>
      <c r="U32" s="107"/>
      <c r="V32" s="60"/>
      <c r="W32" s="66" t="str">
        <f>IF(W30=Q30,0,IF(W30&lt;&gt;"",IF(Q30&lt;W30,"2","1"),""))</f>
        <v>1</v>
      </c>
      <c r="X32" s="64" t="str">
        <f>IF(X30=AD30,0,IF(X30&lt;&gt;"",IF(X30&gt;AD30,"2","1"),""))</f>
        <v>2</v>
      </c>
      <c r="Y32" s="60"/>
      <c r="Z32" s="107"/>
      <c r="AA32" s="107"/>
      <c r="AB32" s="107"/>
      <c r="AC32" s="60"/>
      <c r="AD32" s="66" t="str">
        <f>IF(AD30=X30,0,IF(AD30&lt;&gt;"",IF(X30&lt;AD30,"2","1"),""))</f>
        <v>1</v>
      </c>
      <c r="AE32" s="81"/>
      <c r="AF32" s="17"/>
      <c r="AG32" s="16"/>
      <c r="AH32" s="143"/>
      <c r="AI32" s="16"/>
      <c r="AJ32" s="562"/>
      <c r="AK32" s="562"/>
      <c r="AL32" s="565"/>
      <c r="AM32" s="564"/>
      <c r="AN32" s="564"/>
      <c r="AO32" s="564"/>
      <c r="AP32" s="564"/>
      <c r="AQ32" s="564"/>
      <c r="AR32" s="564"/>
      <c r="AS32" s="564"/>
      <c r="AT32" s="19"/>
      <c r="AU32" s="19"/>
      <c r="AV32" s="19"/>
      <c r="AW32" s="45"/>
      <c r="AX32" s="45"/>
      <c r="AY32" s="45"/>
      <c r="AZ32" s="45"/>
      <c r="BA32" s="45"/>
      <c r="BB32" s="45"/>
      <c r="BC32" s="38"/>
      <c r="BD32" s="45"/>
    </row>
    <row r="33" spans="2:59" ht="20.100000000000001" customHeight="1" x14ac:dyDescent="0.25">
      <c r="B33" s="23"/>
      <c r="C33" s="68">
        <v>5</v>
      </c>
      <c r="I33" s="12"/>
      <c r="J33" s="115" t="s">
        <v>18</v>
      </c>
      <c r="K33" s="114"/>
      <c r="L33" s="62"/>
      <c r="M33" s="62"/>
      <c r="N33" s="62"/>
      <c r="O33" s="90"/>
      <c r="P33" s="42"/>
      <c r="Q33" s="607"/>
      <c r="R33" s="608"/>
      <c r="S33" s="608"/>
      <c r="T33" s="608"/>
      <c r="U33" s="608"/>
      <c r="V33" s="608"/>
      <c r="W33" s="609"/>
      <c r="X33" s="117" t="s">
        <v>18</v>
      </c>
      <c r="Y33" s="114"/>
      <c r="Z33" s="118"/>
      <c r="AA33" s="108"/>
      <c r="AB33" s="118"/>
      <c r="AC33" s="618" t="s">
        <v>116</v>
      </c>
      <c r="AD33" s="619"/>
      <c r="AE33" s="111"/>
      <c r="AF33" s="17"/>
      <c r="AG33" s="16"/>
      <c r="AH33" s="16"/>
      <c r="AI33" s="16"/>
      <c r="AJ33" s="139"/>
      <c r="AK33" s="139"/>
      <c r="AL33" s="167"/>
      <c r="AM33" s="148"/>
      <c r="AN33" s="148"/>
      <c r="AO33" s="148"/>
      <c r="AP33" s="148"/>
      <c r="AQ33" s="148"/>
      <c r="AR33" s="17"/>
      <c r="AS33" s="142"/>
      <c r="AT33" s="88"/>
      <c r="AU33" s="37"/>
      <c r="AV33" s="45"/>
      <c r="AW33" s="45"/>
      <c r="AX33" s="45"/>
      <c r="AY33" s="45"/>
      <c r="AZ33" s="45"/>
      <c r="BA33" s="45"/>
      <c r="BB33" s="45"/>
      <c r="BC33" s="38"/>
      <c r="BD33" s="45"/>
    </row>
    <row r="34" spans="2:59" ht="21.9" customHeight="1" x14ac:dyDescent="0.2">
      <c r="B34" s="28"/>
      <c r="C34" s="564" t="str">
        <f>IFERROR(VLOOKUP(C33,'抽選会用 '!$C$7:$D$28,2,FALSE),"")</f>
        <v>kyotoＣＲＥＡ　</v>
      </c>
      <c r="D34" s="564"/>
      <c r="E34" s="564"/>
      <c r="F34" s="564"/>
      <c r="G34" s="564"/>
      <c r="H34" s="564"/>
      <c r="I34" s="29"/>
      <c r="J34" s="110"/>
      <c r="K34" s="60"/>
      <c r="L34" s="63">
        <f>U29</f>
        <v>3</v>
      </c>
      <c r="M34" s="63" t="s">
        <v>2</v>
      </c>
      <c r="N34" s="63">
        <f>S29</f>
        <v>21</v>
      </c>
      <c r="O34" s="60"/>
      <c r="P34" s="93"/>
      <c r="Q34" s="610"/>
      <c r="R34" s="611"/>
      <c r="S34" s="611"/>
      <c r="T34" s="611"/>
      <c r="U34" s="611"/>
      <c r="V34" s="611"/>
      <c r="W34" s="612"/>
      <c r="X34" s="111"/>
      <c r="Y34" s="60"/>
      <c r="Z34" s="107">
        <v>14</v>
      </c>
      <c r="AA34" s="63" t="s">
        <v>2</v>
      </c>
      <c r="AB34" s="107">
        <v>21</v>
      </c>
      <c r="AC34" s="620"/>
      <c r="AD34" s="621"/>
      <c r="AE34" s="111"/>
      <c r="AF34" s="17"/>
      <c r="AG34" s="16"/>
      <c r="AH34" s="17"/>
      <c r="AI34" s="16"/>
      <c r="AJ34" s="562" t="s">
        <v>43</v>
      </c>
      <c r="AK34" s="562"/>
      <c r="AL34" s="565">
        <v>0</v>
      </c>
      <c r="AM34" s="564" t="str">
        <f>IFERROR(VLOOKUP(AL34,#REF!,3,FALSE),"")</f>
        <v/>
      </c>
      <c r="AN34" s="564"/>
      <c r="AO34" s="564"/>
      <c r="AP34" s="564"/>
      <c r="AQ34" s="564"/>
      <c r="AR34" s="564"/>
      <c r="AS34" s="564"/>
      <c r="AT34" s="138"/>
      <c r="AU34" s="138"/>
      <c r="AV34" s="138"/>
      <c r="AW34" s="45"/>
      <c r="AX34" s="45"/>
      <c r="AY34" s="45"/>
      <c r="AZ34" s="45"/>
      <c r="BA34" s="45"/>
      <c r="BB34" s="45"/>
      <c r="BC34" s="38"/>
      <c r="BD34" s="45"/>
    </row>
    <row r="35" spans="2:59" ht="21.9" customHeight="1" x14ac:dyDescent="0.2">
      <c r="B35" s="28"/>
      <c r="C35" s="564"/>
      <c r="D35" s="564"/>
      <c r="E35" s="564"/>
      <c r="F35" s="564"/>
      <c r="G35" s="564"/>
      <c r="H35" s="564"/>
      <c r="I35" s="29"/>
      <c r="J35" s="41">
        <f>W30</f>
        <v>0</v>
      </c>
      <c r="K35" s="60"/>
      <c r="L35" s="63">
        <f>U30</f>
        <v>0</v>
      </c>
      <c r="M35" s="63">
        <f>T30</f>
        <v>0</v>
      </c>
      <c r="N35" s="63">
        <f>S30</f>
        <v>0</v>
      </c>
      <c r="O35" s="60"/>
      <c r="P35" s="35">
        <f>Q30</f>
        <v>2</v>
      </c>
      <c r="Q35" s="610"/>
      <c r="R35" s="611"/>
      <c r="S35" s="611"/>
      <c r="T35" s="611"/>
      <c r="U35" s="611"/>
      <c r="V35" s="611"/>
      <c r="W35" s="612"/>
      <c r="X35" s="36">
        <f>IF($Z$34&gt;$AB$34,"1",)+IF($Z$35&gt;$AB$35,"1",)+IF($Z$36&gt;$AB$36,"1",)</f>
        <v>0</v>
      </c>
      <c r="Y35" s="60"/>
      <c r="Z35" s="107"/>
      <c r="AA35" s="63"/>
      <c r="AB35" s="107"/>
      <c r="AC35" s="60"/>
      <c r="AD35" s="43">
        <f>IF($Z$34&lt;$AB$34,"1",)+IF($Z$35&lt;$AB$35,"1",)+IF($Z$36&lt;$AB$36,"1",)</f>
        <v>2</v>
      </c>
      <c r="AE35" s="64"/>
      <c r="AF35" s="17"/>
      <c r="AG35" s="16"/>
      <c r="AH35" s="151"/>
      <c r="AI35" s="16"/>
      <c r="AJ35" s="562"/>
      <c r="AK35" s="562"/>
      <c r="AL35" s="565"/>
      <c r="AM35" s="564"/>
      <c r="AN35" s="564"/>
      <c r="AO35" s="564"/>
      <c r="AP35" s="564"/>
      <c r="AQ35" s="564"/>
      <c r="AR35" s="564"/>
      <c r="AS35" s="564"/>
      <c r="AT35" s="138"/>
      <c r="AU35" s="138"/>
      <c r="AV35" s="138"/>
      <c r="AW35" s="45"/>
      <c r="AX35" s="45"/>
      <c r="AY35" s="45"/>
      <c r="AZ35" s="45"/>
      <c r="BA35" s="45"/>
      <c r="BB35" s="45"/>
      <c r="BC35" s="38"/>
      <c r="BD35" s="45"/>
    </row>
    <row r="36" spans="2:59" ht="21.9" customHeight="1" x14ac:dyDescent="0.2">
      <c r="B36" s="9"/>
      <c r="C36" s="63">
        <f>IF(J35&gt;P35,"１",)+IF(X35&gt;AD35,"1",)</f>
        <v>0</v>
      </c>
      <c r="D36" s="56" t="s">
        <v>0</v>
      </c>
      <c r="E36" s="63">
        <f>IF(J35&lt;P35,"１",)+IF(X35&lt;AD35,"1",)-(K33)-(Y33)</f>
        <v>2</v>
      </c>
      <c r="F36" s="56" t="s">
        <v>1</v>
      </c>
      <c r="G36" s="69">
        <f>IF(J37=0,0,IF(J37=P37,1,IF(J37&lt;&gt;"",IF(J37&gt;P37,"0","0"),"")))+IF(X37=0,0,IF(X37=AD37,1,IF(X37&lt;&gt;"",IF(X37&gt;AD37,"0","0"),"")))</f>
        <v>0</v>
      </c>
      <c r="H36" s="184" t="s">
        <v>4</v>
      </c>
      <c r="I36" s="10"/>
      <c r="J36" s="41">
        <f>W31</f>
        <v>0</v>
      </c>
      <c r="K36" s="60"/>
      <c r="L36" s="63">
        <f>U31</f>
        <v>4</v>
      </c>
      <c r="M36" s="63" t="s">
        <v>2</v>
      </c>
      <c r="N36" s="63">
        <f>S31</f>
        <v>21</v>
      </c>
      <c r="O36" s="60"/>
      <c r="P36" s="35" t="str">
        <f>Q31</f>
        <v>○</v>
      </c>
      <c r="Q36" s="610"/>
      <c r="R36" s="611"/>
      <c r="S36" s="611"/>
      <c r="T36" s="611"/>
      <c r="U36" s="611"/>
      <c r="V36" s="611"/>
      <c r="W36" s="612"/>
      <c r="X36" s="46" t="str">
        <f>IF(X35=AD35,"",IF(X35&gt;AD35,"○","●"))</f>
        <v>●</v>
      </c>
      <c r="Y36" s="60"/>
      <c r="Z36" s="107">
        <v>13</v>
      </c>
      <c r="AA36" s="63" t="s">
        <v>2</v>
      </c>
      <c r="AB36" s="107">
        <v>21</v>
      </c>
      <c r="AC36" s="60"/>
      <c r="AD36" s="47" t="str">
        <f>IF(X35=AD35,"",IF(X35&lt;AD35,"○","●"))</f>
        <v>○</v>
      </c>
      <c r="AE36" s="36"/>
      <c r="AF36" s="17"/>
      <c r="AG36" s="16"/>
      <c r="AH36" s="16"/>
      <c r="AI36" s="16"/>
      <c r="AJ36" s="148"/>
      <c r="AK36" s="148"/>
      <c r="AL36" s="148"/>
      <c r="AM36" s="148"/>
      <c r="AN36" s="148"/>
      <c r="AO36" s="148"/>
      <c r="AP36" s="148"/>
      <c r="AQ36" s="148"/>
      <c r="AR36" s="19"/>
      <c r="AS36" s="19"/>
      <c r="AT36" s="19"/>
      <c r="AU36" s="19"/>
      <c r="AV36" s="19"/>
      <c r="AW36" s="45"/>
      <c r="AX36" s="45"/>
      <c r="AY36" s="45"/>
      <c r="AZ36" s="45"/>
      <c r="BA36" s="45"/>
      <c r="BB36" s="45"/>
      <c r="BC36" s="38"/>
      <c r="BD36" s="45"/>
    </row>
    <row r="37" spans="2:59" ht="20.100000000000001" customHeight="1" thickBot="1" x14ac:dyDescent="0.25">
      <c r="B37" s="9"/>
      <c r="C37" s="63">
        <f>SUM($J$37+$X$37)-(K33+Y33)</f>
        <v>2</v>
      </c>
      <c r="D37" s="57" t="s">
        <v>5</v>
      </c>
      <c r="E37" s="54"/>
      <c r="F37" s="57"/>
      <c r="G37" s="57" t="s">
        <v>18</v>
      </c>
      <c r="H37" s="56">
        <f>SUM(K33+Y33)</f>
        <v>0</v>
      </c>
      <c r="I37" s="11"/>
      <c r="J37" s="83" t="str">
        <f>W32</f>
        <v>1</v>
      </c>
      <c r="K37" s="84"/>
      <c r="L37" s="61"/>
      <c r="M37" s="61"/>
      <c r="N37" s="63"/>
      <c r="O37" s="84"/>
      <c r="P37" s="85" t="str">
        <f>Q32</f>
        <v>2</v>
      </c>
      <c r="Q37" s="613"/>
      <c r="R37" s="614"/>
      <c r="S37" s="614"/>
      <c r="T37" s="614"/>
      <c r="U37" s="614"/>
      <c r="V37" s="614"/>
      <c r="W37" s="615"/>
      <c r="X37" s="64" t="str">
        <f>IF(X35=AD35,0,IF(X35&lt;&gt;"",IF(X35&gt;AD35,"2","1"),""))</f>
        <v>1</v>
      </c>
      <c r="Y37" s="84"/>
      <c r="Z37" s="109"/>
      <c r="AA37" s="109"/>
      <c r="AB37" s="109"/>
      <c r="AC37" s="84"/>
      <c r="AD37" s="66" t="str">
        <f>IF(AD35=X35,0,IF(AD35&lt;&gt;"",IF(X35&lt;AD35,"2","1"),""))</f>
        <v>2</v>
      </c>
      <c r="AE37" s="64"/>
      <c r="AF37" s="17"/>
      <c r="AG37" s="16"/>
      <c r="AH37" s="16"/>
      <c r="AI37" s="16"/>
      <c r="AJ37" s="148"/>
      <c r="AK37" s="148"/>
      <c r="AL37" s="148"/>
      <c r="AM37" s="148"/>
      <c r="AN37" s="148"/>
      <c r="AO37" s="148"/>
      <c r="AP37" s="148"/>
      <c r="AQ37" s="148"/>
      <c r="AR37" s="19"/>
      <c r="AS37" s="19"/>
      <c r="AT37" s="19"/>
      <c r="AU37" s="19"/>
      <c r="AV37" s="19"/>
      <c r="AW37" s="45"/>
      <c r="AX37" s="45"/>
      <c r="AY37" s="45"/>
      <c r="AZ37" s="45"/>
      <c r="BA37" s="45"/>
      <c r="BB37" s="45"/>
      <c r="BC37" s="38"/>
      <c r="BD37" s="45"/>
    </row>
    <row r="38" spans="2:59" ht="20.100000000000001" customHeight="1" x14ac:dyDescent="0.25">
      <c r="B38" s="22"/>
      <c r="C38" s="67">
        <v>6</v>
      </c>
      <c r="E38" s="1"/>
      <c r="G38" s="5"/>
      <c r="H38" s="5"/>
      <c r="I38" s="12"/>
      <c r="J38" s="115" t="s">
        <v>18</v>
      </c>
      <c r="K38" s="114"/>
      <c r="L38" s="62"/>
      <c r="M38" s="62"/>
      <c r="N38" s="62"/>
      <c r="O38" s="90"/>
      <c r="P38" s="90"/>
      <c r="Q38" s="117" t="s">
        <v>18</v>
      </c>
      <c r="R38" s="114"/>
      <c r="S38" s="62"/>
      <c r="T38" s="62"/>
      <c r="U38" s="62"/>
      <c r="V38" s="90"/>
      <c r="W38" s="42"/>
      <c r="X38" s="607"/>
      <c r="Y38" s="608"/>
      <c r="Z38" s="608"/>
      <c r="AA38" s="608"/>
      <c r="AB38" s="608"/>
      <c r="AC38" s="608"/>
      <c r="AD38" s="609"/>
      <c r="AE38" s="111"/>
      <c r="AF38" s="17"/>
      <c r="AG38" s="16"/>
      <c r="AH38" s="16"/>
      <c r="AI38" s="16"/>
      <c r="AJ38" s="148"/>
      <c r="AK38" s="148"/>
      <c r="AL38" s="148"/>
      <c r="AM38" s="148"/>
      <c r="AN38" s="148"/>
      <c r="AO38" s="148"/>
      <c r="AP38" s="148"/>
      <c r="AQ38" s="148"/>
      <c r="AR38" s="15"/>
      <c r="AS38" s="15"/>
      <c r="AT38" s="88"/>
      <c r="AU38" s="37"/>
      <c r="AV38" s="45"/>
      <c r="AW38" s="45"/>
      <c r="AX38" s="45"/>
      <c r="AY38" s="45"/>
      <c r="AZ38" s="45"/>
      <c r="BA38" s="45"/>
      <c r="BB38" s="45"/>
      <c r="BC38" s="38"/>
      <c r="BD38" s="45"/>
    </row>
    <row r="39" spans="2:59" ht="21.9" customHeight="1" x14ac:dyDescent="0.2">
      <c r="B39" s="28"/>
      <c r="C39" s="564" t="str">
        <f>IFERROR(VLOOKUP(C38,'抽選会用 '!$C$7:$D$28,2,FALSE),"")</f>
        <v>Ｔｒｕｅ　ｏｎｅ</v>
      </c>
      <c r="D39" s="564"/>
      <c r="E39" s="564"/>
      <c r="F39" s="564"/>
      <c r="G39" s="564"/>
      <c r="H39" s="564"/>
      <c r="I39" s="29"/>
      <c r="J39" s="110"/>
      <c r="K39" s="60"/>
      <c r="L39" s="63">
        <f>AB29</f>
        <v>4</v>
      </c>
      <c r="M39" s="63" t="s">
        <v>2</v>
      </c>
      <c r="N39" s="63">
        <f>Z29</f>
        <v>21</v>
      </c>
      <c r="O39" s="60"/>
      <c r="P39" s="93"/>
      <c r="Q39" s="111"/>
      <c r="R39" s="60"/>
      <c r="S39" s="63">
        <f>AB34</f>
        <v>21</v>
      </c>
      <c r="T39" s="63" t="s">
        <v>2</v>
      </c>
      <c r="U39" s="63">
        <f>Z34</f>
        <v>14</v>
      </c>
      <c r="V39" s="60"/>
      <c r="W39" s="93"/>
      <c r="X39" s="610"/>
      <c r="Y39" s="611"/>
      <c r="Z39" s="611"/>
      <c r="AA39" s="611"/>
      <c r="AB39" s="611"/>
      <c r="AC39" s="611"/>
      <c r="AD39" s="612"/>
      <c r="AE39" s="111"/>
      <c r="AF39" s="17"/>
      <c r="AG39" s="16"/>
      <c r="AH39" s="16"/>
      <c r="AI39" s="16"/>
      <c r="AJ39" s="148"/>
      <c r="AK39" s="148"/>
      <c r="AL39" s="148"/>
      <c r="AM39" s="148"/>
      <c r="AN39" s="148"/>
      <c r="AO39" s="148"/>
      <c r="AP39" s="148"/>
      <c r="AQ39" s="148"/>
      <c r="AR39" s="82"/>
      <c r="AS39" s="82"/>
      <c r="AT39" s="82"/>
      <c r="AU39" s="82"/>
      <c r="AV39" s="82"/>
      <c r="AW39" s="45"/>
      <c r="AX39" s="45"/>
      <c r="AY39" s="45"/>
      <c r="AZ39" s="45"/>
      <c r="BA39" s="45"/>
      <c r="BB39" s="45"/>
      <c r="BC39" s="38"/>
      <c r="BD39" s="45"/>
    </row>
    <row r="40" spans="2:59" ht="21.9" customHeight="1" x14ac:dyDescent="0.2">
      <c r="B40" s="28"/>
      <c r="C40" s="564"/>
      <c r="D40" s="564"/>
      <c r="E40" s="564"/>
      <c r="F40" s="564"/>
      <c r="G40" s="564"/>
      <c r="H40" s="564"/>
      <c r="I40" s="29"/>
      <c r="J40" s="41">
        <f>AD30</f>
        <v>0</v>
      </c>
      <c r="K40" s="60"/>
      <c r="L40" s="63">
        <f>AB30</f>
        <v>0</v>
      </c>
      <c r="M40" s="63">
        <f>AA30</f>
        <v>0</v>
      </c>
      <c r="N40" s="63">
        <f>Z30</f>
        <v>0</v>
      </c>
      <c r="O40" s="60"/>
      <c r="P40" s="35">
        <f>X30</f>
        <v>2</v>
      </c>
      <c r="Q40" s="36">
        <f>AD35</f>
        <v>2</v>
      </c>
      <c r="R40" s="60"/>
      <c r="S40" s="63">
        <f>AB35</f>
        <v>0</v>
      </c>
      <c r="T40" s="63">
        <f>AA4</f>
        <v>0</v>
      </c>
      <c r="U40" s="63">
        <f>Z35</f>
        <v>0</v>
      </c>
      <c r="V40" s="60"/>
      <c r="W40" s="35">
        <f>X35</f>
        <v>0</v>
      </c>
      <c r="X40" s="610"/>
      <c r="Y40" s="611"/>
      <c r="Z40" s="611"/>
      <c r="AA40" s="611"/>
      <c r="AB40" s="611"/>
      <c r="AC40" s="611"/>
      <c r="AD40" s="612"/>
      <c r="AE40" s="64"/>
      <c r="AF40" s="17"/>
      <c r="AG40" s="16"/>
      <c r="AH40" s="151"/>
      <c r="AI40" s="16"/>
      <c r="AJ40" s="148"/>
      <c r="AK40" s="148"/>
      <c r="AL40" s="182"/>
      <c r="AM40" s="148"/>
      <c r="AN40" s="148"/>
      <c r="AO40" s="148"/>
      <c r="AP40" s="148"/>
      <c r="AQ40" s="148"/>
      <c r="AR40" s="82"/>
      <c r="AS40" s="82"/>
      <c r="AT40" s="82"/>
      <c r="AU40" s="82"/>
      <c r="AV40" s="82"/>
      <c r="AW40" s="45"/>
      <c r="AX40" s="45"/>
      <c r="AY40" s="45"/>
      <c r="AZ40" s="45"/>
      <c r="BA40" s="45"/>
      <c r="BB40" s="45"/>
      <c r="BC40" s="38"/>
      <c r="BD40" s="45"/>
    </row>
    <row r="41" spans="2:59" ht="21.9" customHeight="1" x14ac:dyDescent="0.2">
      <c r="B41" s="9"/>
      <c r="C41" s="63">
        <f>IF(J40&gt;P40,"１",)+IF(Q40&gt;W40,"1",)</f>
        <v>1</v>
      </c>
      <c r="D41" s="56" t="s">
        <v>0</v>
      </c>
      <c r="E41" s="63">
        <f>IF(J40&lt;P40,"１",)+IF(Q40&lt;W40,"1",)-(K38)-(R38)</f>
        <v>1</v>
      </c>
      <c r="F41" s="56" t="s">
        <v>1</v>
      </c>
      <c r="G41" s="69">
        <f>IF(J42=0,0,IF(J42=P42,1,IF(J42&lt;&gt;"",IF(J42&gt;P42,"0","0"),"")))+IF(Q42=0,0,IF(Q42=W42,1,IF(Q42&lt;&gt;"",IF(Q42&gt;W42,"0","0"),"")))</f>
        <v>0</v>
      </c>
      <c r="H41" s="184" t="s">
        <v>4</v>
      </c>
      <c r="I41" s="10"/>
      <c r="J41" s="104" t="str">
        <f>AD31</f>
        <v>●</v>
      </c>
      <c r="K41" s="60"/>
      <c r="L41" s="63">
        <f>AB31</f>
        <v>7</v>
      </c>
      <c r="M41" s="63" t="s">
        <v>2</v>
      </c>
      <c r="N41" s="63">
        <f>Z31</f>
        <v>21</v>
      </c>
      <c r="O41" s="60"/>
      <c r="P41" s="35" t="str">
        <f>X31</f>
        <v>○</v>
      </c>
      <c r="Q41" s="36" t="str">
        <f>AD36</f>
        <v>○</v>
      </c>
      <c r="R41" s="60"/>
      <c r="S41" s="63">
        <f>AB36</f>
        <v>21</v>
      </c>
      <c r="T41" s="63" t="s">
        <v>2</v>
      </c>
      <c r="U41" s="63">
        <f>Z36</f>
        <v>13</v>
      </c>
      <c r="V41" s="60"/>
      <c r="W41" s="35" t="str">
        <f>X36</f>
        <v>●</v>
      </c>
      <c r="X41" s="610"/>
      <c r="Y41" s="611"/>
      <c r="Z41" s="611"/>
      <c r="AA41" s="611"/>
      <c r="AB41" s="611"/>
      <c r="AC41" s="611"/>
      <c r="AD41" s="612"/>
      <c r="AE41" s="36"/>
      <c r="AF41" s="17"/>
      <c r="AG41" s="16"/>
      <c r="AH41" s="16"/>
      <c r="AI41" s="16"/>
      <c r="AJ41" s="148"/>
      <c r="AK41" s="148"/>
      <c r="AL41" s="148"/>
      <c r="AM41" s="148"/>
      <c r="AN41" s="148"/>
      <c r="AO41" s="148"/>
      <c r="AP41" s="148"/>
      <c r="AQ41" s="148"/>
      <c r="AR41" s="17"/>
      <c r="AS41" s="17"/>
      <c r="AT41" s="17"/>
      <c r="AU41" s="17"/>
      <c r="AV41" s="17"/>
      <c r="AW41" s="45"/>
      <c r="AX41" s="45"/>
      <c r="AY41" s="45"/>
      <c r="AZ41" s="45"/>
      <c r="BA41" s="45"/>
      <c r="BB41" s="45"/>
      <c r="BC41" s="38"/>
      <c r="BD41" s="45"/>
    </row>
    <row r="42" spans="2:59" ht="20.100000000000001" customHeight="1" thickBot="1" x14ac:dyDescent="0.25">
      <c r="B42" s="13"/>
      <c r="C42" s="63">
        <f>SUM($J$42+$Q$42)</f>
        <v>3</v>
      </c>
      <c r="D42" s="56" t="s">
        <v>5</v>
      </c>
      <c r="E42" s="54"/>
      <c r="F42" s="56"/>
      <c r="G42" s="56" t="s">
        <v>18</v>
      </c>
      <c r="H42" s="56">
        <f>SUM(K38+R38)</f>
        <v>0</v>
      </c>
      <c r="I42" s="10"/>
      <c r="J42" s="41" t="str">
        <f>AD32</f>
        <v>1</v>
      </c>
      <c r="K42" s="60"/>
      <c r="L42" s="63"/>
      <c r="M42" s="63"/>
      <c r="N42" s="63"/>
      <c r="O42" s="60"/>
      <c r="P42" s="35" t="str">
        <f>X32</f>
        <v>2</v>
      </c>
      <c r="Q42" s="36" t="str">
        <f>AD37</f>
        <v>2</v>
      </c>
      <c r="R42" s="60"/>
      <c r="S42" s="63"/>
      <c r="T42" s="63"/>
      <c r="U42" s="63"/>
      <c r="V42" s="60"/>
      <c r="W42" s="35" t="str">
        <f>X37</f>
        <v>1</v>
      </c>
      <c r="X42" s="610"/>
      <c r="Y42" s="611"/>
      <c r="Z42" s="611"/>
      <c r="AA42" s="611"/>
      <c r="AB42" s="611"/>
      <c r="AC42" s="611"/>
      <c r="AD42" s="612"/>
      <c r="AE42" s="64"/>
      <c r="AF42" s="17"/>
      <c r="AG42" s="16"/>
      <c r="AH42" s="16"/>
      <c r="AI42" s="16"/>
      <c r="AJ42" s="148"/>
      <c r="AK42" s="148"/>
      <c r="AL42" s="148"/>
      <c r="AM42" s="148"/>
      <c r="AN42" s="148"/>
      <c r="AO42" s="148"/>
      <c r="AP42" s="148"/>
      <c r="AQ42" s="148"/>
      <c r="AR42" s="17"/>
      <c r="AS42" s="17"/>
      <c r="AT42" s="17"/>
      <c r="AU42" s="17"/>
      <c r="AV42" s="17"/>
      <c r="AW42" s="45"/>
      <c r="AX42" s="45"/>
      <c r="AY42" s="45"/>
      <c r="AZ42" s="45"/>
      <c r="BA42" s="45"/>
      <c r="BB42" s="45"/>
      <c r="BC42" s="38"/>
      <c r="BD42" s="45"/>
    </row>
    <row r="43" spans="2:59" ht="20.100000000000001" customHeight="1" thickBot="1" x14ac:dyDescent="0.25">
      <c r="C43" s="155"/>
      <c r="D43" s="156"/>
      <c r="E43" s="161"/>
      <c r="F43" s="156"/>
      <c r="G43" s="157"/>
      <c r="H43" s="157"/>
      <c r="I43" s="155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  <c r="X43" s="158"/>
      <c r="Y43" s="158"/>
      <c r="Z43" s="160"/>
      <c r="AA43" s="158"/>
      <c r="AB43" s="158"/>
      <c r="AC43" s="158"/>
      <c r="AD43" s="158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7"/>
    </row>
    <row r="44" spans="2:59" ht="20.100000000000001" customHeight="1" x14ac:dyDescent="0.2">
      <c r="B44" s="638"/>
      <c r="C44" s="639"/>
      <c r="D44" s="639"/>
      <c r="E44" s="639"/>
      <c r="F44" s="639"/>
      <c r="G44" s="639"/>
      <c r="H44" s="639"/>
      <c r="I44" s="640"/>
      <c r="J44" s="644" t="s">
        <v>0</v>
      </c>
      <c r="K44" s="162"/>
      <c r="L44" s="605" t="s">
        <v>1</v>
      </c>
      <c r="M44" s="162"/>
      <c r="N44" s="605" t="s">
        <v>14</v>
      </c>
      <c r="O44" s="162"/>
      <c r="P44" s="606" t="s">
        <v>18</v>
      </c>
      <c r="Q44" s="644" t="s">
        <v>17</v>
      </c>
      <c r="R44" s="645"/>
      <c r="S44" s="677" t="s">
        <v>40</v>
      </c>
      <c r="T44" s="678"/>
      <c r="U44" s="679"/>
      <c r="V44" s="680" t="s">
        <v>7</v>
      </c>
      <c r="W44" s="680"/>
      <c r="X44" s="680"/>
      <c r="Y44" s="680"/>
      <c r="Z44" s="680"/>
      <c r="AA44" s="680"/>
      <c r="AB44" s="680"/>
      <c r="AC44" s="680"/>
      <c r="AD44" s="680"/>
      <c r="AE44" s="680"/>
      <c r="AF44" s="680"/>
      <c r="AG44" s="680"/>
      <c r="AH44" s="680"/>
      <c r="AI44" s="680"/>
      <c r="AJ44" s="677" t="s">
        <v>15</v>
      </c>
      <c r="AK44" s="678"/>
      <c r="AL44" s="681" t="s">
        <v>12</v>
      </c>
      <c r="AM44" s="680"/>
      <c r="AN44" s="680"/>
      <c r="AO44" s="680"/>
      <c r="AP44" s="680"/>
      <c r="AQ44" s="680"/>
      <c r="AR44" s="680"/>
      <c r="AS44" s="680"/>
      <c r="AT44" s="624" t="s">
        <v>6</v>
      </c>
      <c r="AU44" s="625"/>
      <c r="AV44" s="625"/>
      <c r="AW44" s="626"/>
      <c r="AX44" s="630" t="s">
        <v>35</v>
      </c>
      <c r="AY44" s="631"/>
      <c r="AZ44" s="661" t="s">
        <v>36</v>
      </c>
      <c r="BA44" s="662"/>
      <c r="BB44" s="663" t="s">
        <v>37</v>
      </c>
      <c r="BC44" s="664"/>
      <c r="BD44" s="667" t="s">
        <v>38</v>
      </c>
      <c r="BE44" s="668"/>
    </row>
    <row r="45" spans="2:59" ht="20.100000000000001" customHeight="1" thickBot="1" x14ac:dyDescent="0.25">
      <c r="B45" s="641"/>
      <c r="C45" s="642"/>
      <c r="D45" s="642"/>
      <c r="E45" s="642"/>
      <c r="F45" s="642"/>
      <c r="G45" s="642"/>
      <c r="H45" s="642"/>
      <c r="I45" s="643"/>
      <c r="J45" s="634"/>
      <c r="K45" s="177"/>
      <c r="L45" s="635"/>
      <c r="M45" s="177"/>
      <c r="N45" s="635"/>
      <c r="O45" s="177"/>
      <c r="P45" s="585"/>
      <c r="Q45" s="634"/>
      <c r="R45" s="646"/>
      <c r="S45" s="669" t="s">
        <v>39</v>
      </c>
      <c r="T45" s="670"/>
      <c r="U45" s="671"/>
      <c r="V45" s="672" t="s">
        <v>8</v>
      </c>
      <c r="W45" s="672"/>
      <c r="X45" s="673"/>
      <c r="Y45" s="674" t="s">
        <v>9</v>
      </c>
      <c r="Z45" s="672"/>
      <c r="AA45" s="672"/>
      <c r="AB45" s="675" t="s">
        <v>10</v>
      </c>
      <c r="AC45" s="676"/>
      <c r="AD45" s="676"/>
      <c r="AE45" s="674" t="s">
        <v>13</v>
      </c>
      <c r="AF45" s="673"/>
      <c r="AG45" s="672" t="s">
        <v>11</v>
      </c>
      <c r="AH45" s="672"/>
      <c r="AI45" s="672"/>
      <c r="AJ45" s="669" t="s">
        <v>16</v>
      </c>
      <c r="AK45" s="670"/>
      <c r="AL45" s="634" t="s">
        <v>8</v>
      </c>
      <c r="AM45" s="635"/>
      <c r="AN45" s="636" t="s">
        <v>9</v>
      </c>
      <c r="AO45" s="635"/>
      <c r="AP45" s="636" t="s">
        <v>10</v>
      </c>
      <c r="AQ45" s="637"/>
      <c r="AR45" s="636" t="s">
        <v>11</v>
      </c>
      <c r="AS45" s="635"/>
      <c r="AT45" s="627"/>
      <c r="AU45" s="628"/>
      <c r="AV45" s="628"/>
      <c r="AW45" s="629"/>
      <c r="AX45" s="632"/>
      <c r="AY45" s="633"/>
      <c r="AZ45" s="636"/>
      <c r="BA45" s="637"/>
      <c r="BB45" s="665"/>
      <c r="BC45" s="666"/>
      <c r="BD45" s="647" t="s">
        <v>39</v>
      </c>
      <c r="BE45" s="648"/>
    </row>
    <row r="46" spans="2:59" ht="21.9" customHeight="1" x14ac:dyDescent="0.2">
      <c r="B46" s="33"/>
      <c r="C46" s="649" t="str">
        <f>C9</f>
        <v>京都Ｋａｉｓｅｒ</v>
      </c>
      <c r="D46" s="649"/>
      <c r="E46" s="649"/>
      <c r="F46" s="649"/>
      <c r="G46" s="649"/>
      <c r="H46" s="649"/>
      <c r="I46" s="72"/>
      <c r="J46" s="181">
        <f>C11</f>
        <v>2</v>
      </c>
      <c r="K46" s="173"/>
      <c r="L46" s="173">
        <f>E11</f>
        <v>0</v>
      </c>
      <c r="M46" s="173"/>
      <c r="N46" s="174">
        <f>G11</f>
        <v>0</v>
      </c>
      <c r="O46" s="173" t="str">
        <f>IF(OR(L46="",L46=0),"",RANK(L46,$J46:$J52))</f>
        <v/>
      </c>
      <c r="P46" s="72">
        <f>SUM(R8+Y8)</f>
        <v>0</v>
      </c>
      <c r="Q46" s="650">
        <f>C12</f>
        <v>4</v>
      </c>
      <c r="R46" s="651"/>
      <c r="S46" s="652">
        <f>IF(OR(Q46="",Q46=0),"",RANK(Q46,$Q46:Q48))</f>
        <v>1</v>
      </c>
      <c r="T46" s="653"/>
      <c r="U46" s="651"/>
      <c r="V46" s="653">
        <f>SUM(Q10+X10)</f>
        <v>4</v>
      </c>
      <c r="W46" s="653"/>
      <c r="X46" s="653"/>
      <c r="Y46" s="654">
        <f>SUM(W10+AD10)</f>
        <v>0</v>
      </c>
      <c r="Z46" s="655"/>
      <c r="AA46" s="656"/>
      <c r="AB46" s="657">
        <f>IF(V46=0,Y46*0,IF(Y46=0,V46*1,IF(OR(V46="",V46=0),"",V46-Y46)))</f>
        <v>4</v>
      </c>
      <c r="AC46" s="650"/>
      <c r="AD46" s="650"/>
      <c r="AE46" s="658">
        <f>IF(OR(AB46="",AB46=0),"",RANK(AB46,$AB46:$AB48))</f>
        <v>1</v>
      </c>
      <c r="AF46" s="659"/>
      <c r="AG46" s="660">
        <f>IF(V46=0,Y46*0,IF(Y46=0,V46*1,IF(OR(V46="",V46=0),"",V46/Y46)))</f>
        <v>4</v>
      </c>
      <c r="AH46" s="660"/>
      <c r="AI46" s="660"/>
      <c r="AJ46" s="652">
        <f>IF(OR(AG46="",AG46=0),"",RANK(AG46,$AG$46:$AG$48))</f>
        <v>1</v>
      </c>
      <c r="AK46" s="653"/>
      <c r="AL46" s="693">
        <f>SUM(S8:S12)+SUM(Z8:Z12)</f>
        <v>84</v>
      </c>
      <c r="AM46" s="650"/>
      <c r="AN46" s="694">
        <f>SUM(U8:U12)+SUM(AB8:AB12)</f>
        <v>39</v>
      </c>
      <c r="AO46" s="694"/>
      <c r="AP46" s="695">
        <f>IF(AL46=0,"",AL46-AN46)</f>
        <v>45</v>
      </c>
      <c r="AQ46" s="695"/>
      <c r="AR46" s="696">
        <f>IF(AL46=0,AN46*0,IF(AN46=0,AL46*1,IF(OR(AL46="",AL46=0),"",AL46/AN46)))</f>
        <v>2.1538461538461537</v>
      </c>
      <c r="AS46" s="660"/>
      <c r="AT46" s="652">
        <f>IF(OR(AR46="",AR46=0),"",RANK(AR46,$AR46:$AR48))</f>
        <v>1</v>
      </c>
      <c r="AU46" s="653"/>
      <c r="AV46" s="653"/>
      <c r="AW46" s="651"/>
      <c r="AX46" s="697">
        <f>SUM(C11+E11)</f>
        <v>2</v>
      </c>
      <c r="AY46" s="698"/>
      <c r="AZ46" s="682">
        <f>C11</f>
        <v>2</v>
      </c>
      <c r="BA46" s="683"/>
      <c r="BB46" s="684">
        <f>IF(OR(AX46="",AX46=0),"",AZ46/AX46)</f>
        <v>1</v>
      </c>
      <c r="BC46" s="685"/>
      <c r="BD46" s="652">
        <f>IF(OR(BB46="",BB46=0),"",RANK(BB46,$BB46:$BB48))</f>
        <v>1</v>
      </c>
      <c r="BE46" s="651"/>
      <c r="BF46" s="176"/>
      <c r="BG46" s="176"/>
    </row>
    <row r="47" spans="2:59" ht="21.9" customHeight="1" x14ac:dyDescent="0.2">
      <c r="B47" s="30"/>
      <c r="C47" s="686" t="str">
        <f>C14</f>
        <v>ＫＹＯＴＯＷｉｎｄｓ</v>
      </c>
      <c r="D47" s="686"/>
      <c r="E47" s="686"/>
      <c r="F47" s="686"/>
      <c r="G47" s="686"/>
      <c r="H47" s="686"/>
      <c r="I47" s="73"/>
      <c r="J47" s="136">
        <f>C16</f>
        <v>0</v>
      </c>
      <c r="K47" s="171"/>
      <c r="L47" s="171">
        <f>E16</f>
        <v>2</v>
      </c>
      <c r="M47" s="171"/>
      <c r="N47" s="172">
        <f>G16</f>
        <v>0</v>
      </c>
      <c r="O47" s="171">
        <f>IF(OR(L47="",L47=0),"",RANK(L47,$J46:$J52))</f>
        <v>1</v>
      </c>
      <c r="P47" s="73">
        <f>SUM(K13+Y13)</f>
        <v>0</v>
      </c>
      <c r="Q47" s="687">
        <f>C17</f>
        <v>2</v>
      </c>
      <c r="R47" s="688"/>
      <c r="S47" s="689">
        <f>IF(OR(Q47="",Q47=0),"",RANK(Q47,$Q46:Q48))</f>
        <v>3</v>
      </c>
      <c r="T47" s="690"/>
      <c r="U47" s="691"/>
      <c r="V47" s="655">
        <f>SUM(J15+X15)</f>
        <v>0</v>
      </c>
      <c r="W47" s="655"/>
      <c r="X47" s="655"/>
      <c r="Y47" s="654">
        <f>SUM(P15+AD15)</f>
        <v>4</v>
      </c>
      <c r="Z47" s="655"/>
      <c r="AA47" s="656"/>
      <c r="AB47" s="692">
        <f>IF(V47=0,Y47*0,IF(Y47=0,V47*1,IF(OR(V47="",V47=0),"",V47-Y47)))</f>
        <v>0</v>
      </c>
      <c r="AC47" s="687"/>
      <c r="AD47" s="687"/>
      <c r="AE47" s="654" t="str">
        <f>IF(OR(AB47="",AB47=0),"",RANK(AB47,$AB46:$AB48))</f>
        <v/>
      </c>
      <c r="AF47" s="656"/>
      <c r="AG47" s="713">
        <f>IF(V47=0,Y47*0,IF(Y47=0,V47*1,IF(OR(V47="",V47=0),"",V47/Y47)))</f>
        <v>0</v>
      </c>
      <c r="AH47" s="713"/>
      <c r="AI47" s="713"/>
      <c r="AJ47" s="689" t="str">
        <f>IF(OR(AG47="",AG47=0),"",RANK(AG47,$AG$46:$AG$48))</f>
        <v/>
      </c>
      <c r="AK47" s="690"/>
      <c r="AL47" s="714">
        <f>SUM(L13:L17)+SUM(Z13:Z17)</f>
        <v>56</v>
      </c>
      <c r="AM47" s="687"/>
      <c r="AN47" s="715">
        <f>SUM(N13:N17)+SUM(AB13:AB17)</f>
        <v>84</v>
      </c>
      <c r="AO47" s="715"/>
      <c r="AP47" s="703">
        <f>IF(AL47=0,"",AL47-AN47)</f>
        <v>-28</v>
      </c>
      <c r="AQ47" s="703"/>
      <c r="AR47" s="704">
        <f>IF(AL47=0,AN47*0,IF(AN47=0,AL47*1,IF(OR(AL47="",AL47=0),"",AL47/AN47)))</f>
        <v>0.66666666666666663</v>
      </c>
      <c r="AS47" s="705"/>
      <c r="AT47" s="699">
        <f>IF(OR(AR47="",AR47=0),"",RANK(AR47,$AR46:$AR48))</f>
        <v>3</v>
      </c>
      <c r="AU47" s="655"/>
      <c r="AV47" s="655"/>
      <c r="AW47" s="688"/>
      <c r="AX47" s="700">
        <f>SUM(C16+E16)</f>
        <v>2</v>
      </c>
      <c r="AY47" s="656"/>
      <c r="AZ47" s="654">
        <f>C16</f>
        <v>0</v>
      </c>
      <c r="BA47" s="656"/>
      <c r="BB47" s="701">
        <f>IF(OR(AX47="",AX47=0),"",AZ47/AX47)</f>
        <v>0</v>
      </c>
      <c r="BC47" s="702"/>
      <c r="BD47" s="699" t="str">
        <f>IF(OR(BB47="",BB47=0),"",RANK(BB47,$BB46:$BB48))</f>
        <v/>
      </c>
      <c r="BE47" s="688"/>
    </row>
    <row r="48" spans="2:59" ht="21.9" customHeight="1" thickBot="1" x14ac:dyDescent="0.25">
      <c r="B48" s="80"/>
      <c r="C48" s="706" t="str">
        <f>C19</f>
        <v>大井ヤング</v>
      </c>
      <c r="D48" s="706"/>
      <c r="E48" s="706"/>
      <c r="F48" s="706"/>
      <c r="G48" s="706"/>
      <c r="H48" s="706"/>
      <c r="I48" s="134"/>
      <c r="J48" s="135">
        <f>C21</f>
        <v>1</v>
      </c>
      <c r="K48" s="170"/>
      <c r="L48" s="170">
        <f>E21</f>
        <v>1</v>
      </c>
      <c r="M48" s="170"/>
      <c r="N48" s="116">
        <f>G21</f>
        <v>0</v>
      </c>
      <c r="O48" s="170">
        <f>IF(OR(L48="",L48=0),"",RANK(L48,$J46:$J52))</f>
        <v>3</v>
      </c>
      <c r="P48" s="75">
        <f>SUM(K18+R18)</f>
        <v>0</v>
      </c>
      <c r="Q48" s="707">
        <f>C22</f>
        <v>3</v>
      </c>
      <c r="R48" s="708"/>
      <c r="S48" s="709">
        <f>IF(OR(Q48="",Q48=0),"",RANK(Q48,$Q46:Q48))</f>
        <v>2</v>
      </c>
      <c r="T48" s="710"/>
      <c r="U48" s="708"/>
      <c r="V48" s="710">
        <f>SUM(J20+Q20)</f>
        <v>2</v>
      </c>
      <c r="W48" s="710"/>
      <c r="X48" s="710"/>
      <c r="Y48" s="711">
        <f>SUM(P20+W20)</f>
        <v>2</v>
      </c>
      <c r="Z48" s="710"/>
      <c r="AA48" s="712"/>
      <c r="AB48" s="732">
        <f>IF(V48=0,Y48*0,IF(Y48=0,V48*1,IF(OR(V48="",V48=0),"",V48-Y48)))</f>
        <v>0</v>
      </c>
      <c r="AC48" s="707"/>
      <c r="AD48" s="707"/>
      <c r="AE48" s="711" t="str">
        <f>IF(OR(AB48="",AB48=0),"",RANK(AB48,$AB46:$AB48))</f>
        <v/>
      </c>
      <c r="AF48" s="712"/>
      <c r="AG48" s="725">
        <f>IF(V48=0,Y48*0,IF(Y48=0,V48*1,IF(OR(V48="",V48=0),"",V48/Y48)))</f>
        <v>1</v>
      </c>
      <c r="AH48" s="725"/>
      <c r="AI48" s="725"/>
      <c r="AJ48" s="709">
        <f>IF(OR(AG48="",AG48=0),"",RANK(AG48,$AG$46:$AG$48))</f>
        <v>2</v>
      </c>
      <c r="AK48" s="710"/>
      <c r="AL48" s="733">
        <f>SUM(L18:L22)+SUM(S18:S22)</f>
        <v>59</v>
      </c>
      <c r="AM48" s="707"/>
      <c r="AN48" s="734">
        <f>SUM(N18:N22)+SUM(U18:U22)</f>
        <v>76</v>
      </c>
      <c r="AO48" s="734"/>
      <c r="AP48" s="723">
        <f>IF(AL48=0,"",AL48-AN48)</f>
        <v>-17</v>
      </c>
      <c r="AQ48" s="723"/>
      <c r="AR48" s="724">
        <f>IF(AL48=0,AN48*0,IF(AN48=0,AL48*1,IF(OR(AL48="",AL48=0),"",AL48/AN48)))</f>
        <v>0.77631578947368418</v>
      </c>
      <c r="AS48" s="725"/>
      <c r="AT48" s="709">
        <f>IF(OR(AR48="",AR48=0),"",RANK(AR48,$AR46:$AR48))</f>
        <v>2</v>
      </c>
      <c r="AU48" s="710"/>
      <c r="AV48" s="710"/>
      <c r="AW48" s="708"/>
      <c r="AX48" s="726">
        <f>SUM(C21+E21)</f>
        <v>2</v>
      </c>
      <c r="AY48" s="727"/>
      <c r="AZ48" s="728">
        <f>C21</f>
        <v>1</v>
      </c>
      <c r="BA48" s="729"/>
      <c r="BB48" s="730">
        <f>IF(OR(AX48="",AX48=0),"",AZ48/AX48)</f>
        <v>0.5</v>
      </c>
      <c r="BC48" s="731"/>
      <c r="BD48" s="709">
        <f>IF(OR(BB48="",BB48=0),"",RANK(BB48,$BB46:$BB48))</f>
        <v>2</v>
      </c>
      <c r="BE48" s="708"/>
    </row>
    <row r="49" spans="2:57" ht="18" customHeight="1" thickBot="1" x14ac:dyDescent="0.3">
      <c r="B49" s="95"/>
      <c r="C49" s="79"/>
      <c r="D49" s="79"/>
      <c r="E49" s="79"/>
      <c r="F49" s="79"/>
      <c r="G49" s="79"/>
      <c r="H49" s="79"/>
      <c r="I49" s="116"/>
      <c r="J49" s="170"/>
      <c r="K49" s="170"/>
      <c r="L49" s="170"/>
      <c r="M49" s="170"/>
      <c r="N49" s="116"/>
      <c r="O49" s="170"/>
      <c r="P49" s="176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32"/>
      <c r="AH49" s="132"/>
      <c r="AI49" s="132"/>
      <c r="AJ49" s="170"/>
      <c r="AK49" s="170"/>
      <c r="AL49" s="150"/>
      <c r="AM49" s="170"/>
      <c r="AN49" s="170"/>
      <c r="AO49" s="170"/>
      <c r="AP49" s="170"/>
      <c r="AQ49" s="170"/>
      <c r="AR49" s="131"/>
      <c r="AS49" s="131"/>
      <c r="AT49" s="176"/>
      <c r="AU49" s="176"/>
      <c r="AV49" s="176"/>
      <c r="AW49" s="37"/>
      <c r="AX49" s="130"/>
      <c r="AY49" s="130"/>
      <c r="AZ49" s="130"/>
      <c r="BA49" s="130"/>
      <c r="BB49" s="137"/>
      <c r="BC49" s="137"/>
    </row>
    <row r="50" spans="2:57" ht="21.9" customHeight="1" x14ac:dyDescent="0.2">
      <c r="B50" s="30"/>
      <c r="C50" s="716" t="str">
        <f>C29</f>
        <v>京都想和クラブ</v>
      </c>
      <c r="D50" s="716"/>
      <c r="E50" s="716"/>
      <c r="F50" s="716"/>
      <c r="G50" s="716"/>
      <c r="H50" s="716"/>
      <c r="I50" s="78"/>
      <c r="J50" s="129">
        <f>C31</f>
        <v>2</v>
      </c>
      <c r="K50" s="133"/>
      <c r="L50" s="133">
        <f>E31</f>
        <v>0</v>
      </c>
      <c r="M50" s="133"/>
      <c r="N50" s="174">
        <f>G31</f>
        <v>0</v>
      </c>
      <c r="O50" s="175"/>
      <c r="P50" s="72">
        <f>SUM(R28+Y28)</f>
        <v>0</v>
      </c>
      <c r="Q50" s="650">
        <f>C32</f>
        <v>4</v>
      </c>
      <c r="R50" s="653"/>
      <c r="S50" s="652">
        <f>IF(OR(Q50="",Q50=0),"",RANK(Q50,$Q$50:$Q$52))</f>
        <v>1</v>
      </c>
      <c r="T50" s="653"/>
      <c r="U50" s="651"/>
      <c r="V50" s="717">
        <f>SUM(Q30+X30)</f>
        <v>4</v>
      </c>
      <c r="W50" s="718"/>
      <c r="X50" s="718"/>
      <c r="Y50" s="719">
        <f>SUM(W30+AD30)</f>
        <v>0</v>
      </c>
      <c r="Z50" s="690"/>
      <c r="AA50" s="690"/>
      <c r="AB50" s="657">
        <f>IF(V50=0,Y50*0,IF(Y50=0,V50*1,IF(OR(V50="",V50=0),"",V50-Y50)))</f>
        <v>4</v>
      </c>
      <c r="AC50" s="650"/>
      <c r="AD50" s="720"/>
      <c r="AE50" s="719">
        <f>IF(OR(AB50="",AB50=0),"",RANK(AB50,$AB48:$AB50))</f>
        <v>1</v>
      </c>
      <c r="AF50" s="721"/>
      <c r="AG50" s="696">
        <f>IF(V50=0,Y50*0,IF(Y50=0,V50*1,IF(OR(V50="",V50=0),"",V50/Y50)))</f>
        <v>4</v>
      </c>
      <c r="AH50" s="660"/>
      <c r="AI50" s="660"/>
      <c r="AJ50" s="722">
        <f>IF(OR(AG50="",AG50=0),"",RANK(AG50,$AG$50:$AG$52))</f>
        <v>1</v>
      </c>
      <c r="AK50" s="698"/>
      <c r="AL50" s="739">
        <f>SUM(S28:S32)+SUM(Z28:Z32)</f>
        <v>84</v>
      </c>
      <c r="AM50" s="740"/>
      <c r="AN50" s="694">
        <f>SUM(U28:U32)+SUM(AB28:AB32)</f>
        <v>18</v>
      </c>
      <c r="AO50" s="694"/>
      <c r="AP50" s="741">
        <f>IF(AL50=0,"",AL50-AN50)</f>
        <v>66</v>
      </c>
      <c r="AQ50" s="741"/>
      <c r="AR50" s="696">
        <f>IF(AL50=0,AN50*0,IF(AN50=0,AL50*1,IF(OR(AL50="",AL50=0),"",AL50/AN50)))</f>
        <v>4.666666666666667</v>
      </c>
      <c r="AS50" s="660"/>
      <c r="AT50" s="652">
        <f>IF(OR(AR50="",AR50=0),"",RANK(AR50,$AR$50:$AR$52))</f>
        <v>1</v>
      </c>
      <c r="AU50" s="653"/>
      <c r="AV50" s="653"/>
      <c r="AW50" s="651"/>
      <c r="AX50" s="697">
        <f>SUM(C31+E31)</f>
        <v>2</v>
      </c>
      <c r="AY50" s="698"/>
      <c r="AZ50" s="682">
        <f>C31</f>
        <v>2</v>
      </c>
      <c r="BA50" s="683"/>
      <c r="BB50" s="735">
        <f>IF(OR(AX50="",AX50=0),"",AZ50/AX50)</f>
        <v>1</v>
      </c>
      <c r="BC50" s="736"/>
      <c r="BD50" s="652">
        <f>IF(OR(BB50="",BB50=0),"",RANK(BB50,$BB50:$BB52))</f>
        <v>1</v>
      </c>
      <c r="BE50" s="651"/>
    </row>
    <row r="51" spans="2:57" ht="21.9" customHeight="1" x14ac:dyDescent="0.2">
      <c r="B51" s="31"/>
      <c r="C51" s="686" t="str">
        <f>C34</f>
        <v>kyotoＣＲＥＡ　</v>
      </c>
      <c r="D51" s="686"/>
      <c r="E51" s="686"/>
      <c r="F51" s="686"/>
      <c r="G51" s="686"/>
      <c r="H51" s="686"/>
      <c r="I51" s="74"/>
      <c r="J51" s="136">
        <f>C36</f>
        <v>0</v>
      </c>
      <c r="K51" s="171"/>
      <c r="L51" s="171">
        <f>E36</f>
        <v>2</v>
      </c>
      <c r="M51" s="171"/>
      <c r="N51" s="112">
        <f>G36</f>
        <v>0</v>
      </c>
      <c r="O51" s="171"/>
      <c r="P51" s="73">
        <f>SUM(K33+Y33)</f>
        <v>0</v>
      </c>
      <c r="Q51" s="687">
        <f>C37</f>
        <v>2</v>
      </c>
      <c r="R51" s="655"/>
      <c r="S51" s="689">
        <f>IF(OR(Q51="",Q51=0),"",RANK(Q51,$Q$50:$Q$52))</f>
        <v>3</v>
      </c>
      <c r="T51" s="690"/>
      <c r="U51" s="691"/>
      <c r="V51" s="729">
        <f>SUM(J35+X35)</f>
        <v>0</v>
      </c>
      <c r="W51" s="737"/>
      <c r="X51" s="737"/>
      <c r="Y51" s="654">
        <f>SUM(P35+AD35)</f>
        <v>4</v>
      </c>
      <c r="Z51" s="655"/>
      <c r="AA51" s="655"/>
      <c r="AB51" s="692">
        <f>IF(V51=0,Y51*0,IF(Y51=0,V51*1,IF(OR(V51="",V51=0),"",V51-Y51)))</f>
        <v>0</v>
      </c>
      <c r="AC51" s="687"/>
      <c r="AD51" s="738"/>
      <c r="AE51" s="654" t="str">
        <f>IF(OR(AB51="",AB51=0),"",RANK(AB51,$AB49:$AB51))</f>
        <v/>
      </c>
      <c r="AF51" s="656"/>
      <c r="AG51" s="705">
        <f>IF(V51=0,Y51*0,IF(Y51=0,V51*1,IF(OR(V51="",V51=0),"",V51/Y51)))</f>
        <v>0</v>
      </c>
      <c r="AH51" s="705"/>
      <c r="AI51" s="705"/>
      <c r="AJ51" s="699" t="str">
        <f>IF(OR(AG51="",AG51=0),"",RANK(AG51,$AG$50:$AG$52))</f>
        <v/>
      </c>
      <c r="AK51" s="655"/>
      <c r="AL51" s="714">
        <f>SUM(L33:L37)+SUM(Z33:Z37)</f>
        <v>34</v>
      </c>
      <c r="AM51" s="687"/>
      <c r="AN51" s="746">
        <f>SUM(N33:N37)+SUM(AB33:AB37)</f>
        <v>84</v>
      </c>
      <c r="AO51" s="746"/>
      <c r="AP51" s="742">
        <f>IF(AL51=0,"",AL51-AN51)</f>
        <v>-50</v>
      </c>
      <c r="AQ51" s="742"/>
      <c r="AR51" s="704">
        <f>IF(AL51=0,AN51*0,IF(AN51=0,AL51*1,IF(OR(AL51="",AL51=0),"",AL51/AN51)))</f>
        <v>0.40476190476190477</v>
      </c>
      <c r="AS51" s="705"/>
      <c r="AT51" s="699">
        <f>IF(OR(AR51="",AR51=0),"",RANK(AR51,$AR$50:$AR$52))</f>
        <v>3</v>
      </c>
      <c r="AU51" s="655"/>
      <c r="AV51" s="655"/>
      <c r="AW51" s="688"/>
      <c r="AX51" s="700">
        <f>SUM(C36+E36)</f>
        <v>2</v>
      </c>
      <c r="AY51" s="656"/>
      <c r="AZ51" s="654">
        <f>C36</f>
        <v>0</v>
      </c>
      <c r="BA51" s="656"/>
      <c r="BB51" s="735">
        <f>IF(OR(AX51="",AX51=0),"",AZ51/AX51)</f>
        <v>0</v>
      </c>
      <c r="BC51" s="736"/>
      <c r="BD51" s="699" t="str">
        <f>IF(OR(BB51="",BB51=0),"",RANK(BB51,$BB50:$BB52))</f>
        <v/>
      </c>
      <c r="BE51" s="688"/>
    </row>
    <row r="52" spans="2:57" ht="21.9" customHeight="1" thickBot="1" x14ac:dyDescent="0.25">
      <c r="B52" s="27"/>
      <c r="C52" s="706" t="str">
        <f>C39</f>
        <v>Ｔｒｕｅ　ｏｎｅ</v>
      </c>
      <c r="D52" s="706"/>
      <c r="E52" s="706"/>
      <c r="F52" s="706"/>
      <c r="G52" s="706"/>
      <c r="H52" s="706"/>
      <c r="I52" s="75"/>
      <c r="J52" s="135">
        <f>C41</f>
        <v>1</v>
      </c>
      <c r="K52" s="168"/>
      <c r="L52" s="168">
        <f>E41</f>
        <v>1</v>
      </c>
      <c r="M52" s="168"/>
      <c r="N52" s="169">
        <f>G41</f>
        <v>0</v>
      </c>
      <c r="O52" s="168"/>
      <c r="P52" s="75">
        <f>SUM(K38+R38)</f>
        <v>0</v>
      </c>
      <c r="Q52" s="707">
        <f>C42</f>
        <v>3</v>
      </c>
      <c r="R52" s="710"/>
      <c r="S52" s="709">
        <f>IF(OR(Q52="",Q52=0),"",RANK(Q52,$Q$50:$Q$52))</f>
        <v>2</v>
      </c>
      <c r="T52" s="710"/>
      <c r="U52" s="708"/>
      <c r="V52" s="712">
        <f>SUM(J40+Q40)</f>
        <v>2</v>
      </c>
      <c r="W52" s="743"/>
      <c r="X52" s="743"/>
      <c r="Y52" s="744">
        <f>SUM(P40+W40)</f>
        <v>2</v>
      </c>
      <c r="Z52" s="745"/>
      <c r="AA52" s="745"/>
      <c r="AB52" s="732">
        <f>IF(V52=0,Y52*0,IF(Y52=0,V52*1,IF(OR(V52="",V52=0),"",V52-Y52)))</f>
        <v>0</v>
      </c>
      <c r="AC52" s="707"/>
      <c r="AD52" s="754"/>
      <c r="AE52" s="744" t="str">
        <f>IF(OR(AB52="",AB52=0),"",RANK(AB52,$AB50:$AB52))</f>
        <v/>
      </c>
      <c r="AF52" s="751"/>
      <c r="AG52" s="749">
        <f>IF(V52=0,Y52*0,IF(Y52=0,V52*1,IF(OR(V52="",V52=0),"",V52/Y52)))</f>
        <v>1</v>
      </c>
      <c r="AH52" s="749"/>
      <c r="AI52" s="749"/>
      <c r="AJ52" s="709">
        <f>IF(OR(AG52="",AG52=0),"",RANK(AG52,$AG$50:$AG$52))</f>
        <v>2</v>
      </c>
      <c r="AK52" s="710"/>
      <c r="AL52" s="733">
        <f>SUM(L38:L42)+SUM(S38:S42)</f>
        <v>53</v>
      </c>
      <c r="AM52" s="707"/>
      <c r="AN52" s="755">
        <f>SUM(N38:N42)+SUM(U38:U42)</f>
        <v>69</v>
      </c>
      <c r="AO52" s="755"/>
      <c r="AP52" s="747">
        <f>IF(AL52=0,"",AL52-AN52)</f>
        <v>-16</v>
      </c>
      <c r="AQ52" s="747"/>
      <c r="AR52" s="748">
        <f>IF(AL52=0,AN52*0,IF(AN52=0,AL52*1,IF(OR(AL52="",AL52=0),"",AL52/AN52)))</f>
        <v>0.76811594202898548</v>
      </c>
      <c r="AS52" s="749"/>
      <c r="AT52" s="709">
        <f>IF(OR(AR52="",AR52=0),"",RANK(AR52,$AR$50:$AR$52))</f>
        <v>2</v>
      </c>
      <c r="AU52" s="710"/>
      <c r="AV52" s="710"/>
      <c r="AW52" s="708"/>
      <c r="AX52" s="750">
        <f>SUM(C41+E41)</f>
        <v>2</v>
      </c>
      <c r="AY52" s="712"/>
      <c r="AZ52" s="744">
        <f>C41</f>
        <v>1</v>
      </c>
      <c r="BA52" s="751"/>
      <c r="BB52" s="752">
        <f>IF(OR(AX52="",AX52=0),"",AZ52/AX52)</f>
        <v>0.5</v>
      </c>
      <c r="BC52" s="753"/>
      <c r="BD52" s="709">
        <f>IF(OR(BB52="",BB52=0),"",RANK(BB52,$BB50:$BB52))</f>
        <v>2</v>
      </c>
      <c r="BE52" s="708"/>
    </row>
    <row r="53" spans="2:57" ht="16.5" customHeight="1" x14ac:dyDescent="0.2">
      <c r="B53" s="3"/>
      <c r="C53" s="3"/>
      <c r="D53" s="3"/>
      <c r="E53" s="3"/>
      <c r="F53" s="3"/>
      <c r="G53" s="3"/>
      <c r="H53" s="3"/>
      <c r="I53" s="3"/>
      <c r="J53" s="24"/>
      <c r="K53" s="24"/>
      <c r="L53" s="24"/>
      <c r="M53" s="24"/>
      <c r="N53" s="17"/>
      <c r="O53" s="17"/>
      <c r="P53" s="17"/>
      <c r="Q53" s="16"/>
      <c r="R53" s="16"/>
      <c r="S53" s="16"/>
      <c r="T53" s="16"/>
      <c r="U53" s="16"/>
      <c r="V53" s="16"/>
      <c r="W53" s="16"/>
      <c r="X53" s="24"/>
      <c r="Y53" s="24"/>
      <c r="Z53" s="24"/>
      <c r="AA53" s="26"/>
      <c r="AB53" s="26"/>
      <c r="AC53" s="26"/>
      <c r="AD53" s="26"/>
      <c r="AE53" s="17"/>
      <c r="AF53" s="17"/>
      <c r="AG53" s="17"/>
      <c r="AH53" s="17"/>
      <c r="AI53" s="16"/>
      <c r="AJ53" s="16"/>
      <c r="AK53" s="16"/>
      <c r="AL53" s="16"/>
      <c r="AM53" s="24"/>
      <c r="AN53" s="25"/>
      <c r="AO53" s="25"/>
      <c r="AP53" s="17"/>
      <c r="AQ53" s="17"/>
      <c r="AR53" s="17"/>
      <c r="AS53" s="17"/>
    </row>
    <row r="54" spans="2:57" ht="16.5" customHeight="1" x14ac:dyDescent="0.2">
      <c r="B54" s="94"/>
      <c r="C54" s="94"/>
      <c r="D54" s="94"/>
      <c r="E54" s="94"/>
      <c r="F54" s="4"/>
      <c r="G54" s="95"/>
      <c r="H54" s="95"/>
      <c r="I54" s="95"/>
      <c r="J54" s="95"/>
      <c r="K54" s="95"/>
      <c r="L54" s="95"/>
      <c r="M54" s="95"/>
      <c r="N54" s="95"/>
      <c r="AM54" s="2"/>
      <c r="AN54" s="2"/>
      <c r="AO54" s="2"/>
      <c r="AP54" s="2"/>
      <c r="AQ54" s="2"/>
    </row>
    <row r="55" spans="2:57" ht="21" x14ac:dyDescent="0.25">
      <c r="AV55" s="44"/>
      <c r="AW55" s="37"/>
      <c r="AX55" s="45"/>
      <c r="AY55" s="45"/>
      <c r="AZ55" s="45"/>
      <c r="BA55" s="45"/>
      <c r="BB55" s="38"/>
      <c r="BC55" s="38"/>
      <c r="BD55" s="45"/>
    </row>
    <row r="56" spans="2:57" ht="21" x14ac:dyDescent="0.25">
      <c r="AV56" s="44"/>
      <c r="AW56" s="37"/>
      <c r="AX56" s="45"/>
      <c r="AY56" s="45"/>
      <c r="AZ56" s="45"/>
      <c r="BA56" s="45"/>
      <c r="BB56" s="38"/>
      <c r="BC56" s="38"/>
      <c r="BD56" s="45"/>
    </row>
    <row r="57" spans="2:57" ht="21" x14ac:dyDescent="0.25">
      <c r="AV57" s="37"/>
      <c r="AW57" s="37"/>
      <c r="AX57" s="37"/>
      <c r="AY57" s="37"/>
      <c r="AZ57" s="37"/>
      <c r="BA57" s="37"/>
      <c r="BB57" s="37"/>
      <c r="BC57" s="37"/>
      <c r="BD57" s="37"/>
    </row>
    <row r="58" spans="2:57" ht="21" x14ac:dyDescent="0.25">
      <c r="AV58" s="37"/>
      <c r="AW58" s="37"/>
      <c r="AX58" s="37"/>
      <c r="AY58" s="37"/>
      <c r="AZ58" s="37"/>
      <c r="BA58" s="37"/>
      <c r="BB58" s="37"/>
      <c r="BC58" s="37"/>
      <c r="BD58" s="37"/>
    </row>
    <row r="59" spans="2:57" ht="21" x14ac:dyDescent="0.25">
      <c r="AV59" s="37"/>
      <c r="AW59" s="37"/>
      <c r="AX59" s="37"/>
      <c r="AY59" s="37"/>
      <c r="AZ59" s="37"/>
      <c r="BA59" s="37"/>
      <c r="BB59" s="37"/>
      <c r="BC59" s="37"/>
      <c r="BD59" s="37"/>
    </row>
    <row r="60" spans="2:57" ht="21" x14ac:dyDescent="0.25">
      <c r="AV60" s="37"/>
      <c r="AW60" s="37"/>
      <c r="AX60" s="37"/>
      <c r="AY60" s="37"/>
      <c r="AZ60" s="37"/>
      <c r="BA60" s="37"/>
      <c r="BB60" s="37"/>
      <c r="BC60" s="37"/>
      <c r="BD60" s="37"/>
    </row>
    <row r="61" spans="2:57" ht="21" x14ac:dyDescent="0.25">
      <c r="AV61" s="37"/>
      <c r="AW61" s="37"/>
      <c r="AX61" s="38"/>
      <c r="AY61" s="38"/>
      <c r="AZ61" s="38"/>
      <c r="BA61" s="38"/>
      <c r="BB61" s="38"/>
      <c r="BC61" s="38"/>
      <c r="BD61" s="38"/>
    </row>
    <row r="62" spans="2:57" ht="21" x14ac:dyDescent="0.25">
      <c r="AV62" s="37"/>
      <c r="AW62" s="37"/>
      <c r="AX62" s="38"/>
      <c r="AY62" s="38"/>
      <c r="AZ62" s="38"/>
      <c r="BA62" s="38"/>
      <c r="BB62" s="38"/>
      <c r="BC62" s="38"/>
      <c r="BD62" s="38"/>
    </row>
    <row r="63" spans="2:57" ht="21" x14ac:dyDescent="0.25">
      <c r="AV63" s="44"/>
      <c r="AW63" s="37"/>
      <c r="AX63" s="45"/>
      <c r="AY63" s="45"/>
      <c r="AZ63" s="45"/>
      <c r="BA63" s="45"/>
      <c r="BB63" s="38"/>
      <c r="BC63" s="38"/>
      <c r="BD63" s="45"/>
    </row>
    <row r="64" spans="2:57" ht="21" x14ac:dyDescent="0.25">
      <c r="AV64" s="44"/>
      <c r="AW64" s="37"/>
      <c r="AX64" s="45"/>
      <c r="AY64" s="45"/>
      <c r="AZ64" s="45"/>
      <c r="BA64" s="45"/>
      <c r="BB64" s="38"/>
      <c r="BC64" s="38"/>
      <c r="BD64" s="45"/>
    </row>
    <row r="65" spans="48:56" ht="21" x14ac:dyDescent="0.25">
      <c r="AV65" s="44"/>
      <c r="AW65" s="37"/>
      <c r="AX65" s="45"/>
      <c r="AY65" s="45"/>
      <c r="AZ65" s="45"/>
      <c r="BA65" s="45"/>
      <c r="BB65" s="38"/>
      <c r="BC65" s="38"/>
      <c r="BD65" s="45"/>
    </row>
    <row r="66" spans="48:56" ht="21" x14ac:dyDescent="0.25">
      <c r="AV66" s="44"/>
      <c r="AW66" s="37"/>
      <c r="AX66" s="45"/>
      <c r="AY66" s="45"/>
      <c r="AZ66" s="45"/>
      <c r="BA66" s="45"/>
      <c r="BB66" s="38"/>
      <c r="BC66" s="38"/>
      <c r="BD66" s="45"/>
    </row>
    <row r="67" spans="48:56" ht="21" x14ac:dyDescent="0.25">
      <c r="AV67" s="44"/>
      <c r="AW67" s="37"/>
      <c r="AX67" s="45"/>
      <c r="AY67" s="45"/>
      <c r="AZ67" s="45"/>
      <c r="BA67" s="45"/>
      <c r="BB67" s="38"/>
      <c r="BC67" s="38"/>
      <c r="BD67" s="45"/>
    </row>
    <row r="68" spans="48:56" ht="21" x14ac:dyDescent="0.25">
      <c r="AV68" s="44"/>
      <c r="AW68" s="37"/>
      <c r="AX68" s="45"/>
      <c r="AY68" s="45"/>
      <c r="AZ68" s="45"/>
      <c r="BA68" s="45"/>
      <c r="BB68" s="38"/>
      <c r="BC68" s="38"/>
      <c r="BD68" s="45"/>
    </row>
    <row r="69" spans="48:56" ht="21" x14ac:dyDescent="0.25">
      <c r="AV69" s="44"/>
      <c r="AW69" s="37"/>
      <c r="AX69" s="45"/>
      <c r="AY69" s="45"/>
      <c r="AZ69" s="45"/>
      <c r="BA69" s="45"/>
      <c r="BB69" s="38"/>
      <c r="BC69" s="38"/>
      <c r="BD69" s="45"/>
    </row>
    <row r="70" spans="48:56" ht="21" x14ac:dyDescent="0.25">
      <c r="AV70" s="44"/>
      <c r="AW70" s="37"/>
      <c r="AX70" s="45"/>
      <c r="AY70" s="45"/>
      <c r="AZ70" s="45"/>
      <c r="BA70" s="45"/>
      <c r="BB70" s="38"/>
      <c r="BC70" s="38"/>
      <c r="BD70" s="45"/>
    </row>
    <row r="71" spans="48:56" ht="21" x14ac:dyDescent="0.25">
      <c r="AV71" s="44"/>
      <c r="AW71" s="37"/>
      <c r="AX71" s="45"/>
      <c r="AY71" s="45"/>
      <c r="AZ71" s="45"/>
      <c r="BA71" s="45"/>
      <c r="BB71" s="38"/>
      <c r="BC71" s="38"/>
      <c r="BD71" s="45"/>
    </row>
    <row r="72" spans="48:56" ht="21" x14ac:dyDescent="0.25">
      <c r="AV72" s="44"/>
      <c r="AW72" s="37"/>
      <c r="AX72" s="45"/>
      <c r="AY72" s="45"/>
      <c r="AZ72" s="45"/>
      <c r="BA72" s="45"/>
      <c r="BB72" s="38"/>
      <c r="BC72" s="38"/>
      <c r="BD72" s="45"/>
    </row>
    <row r="73" spans="48:56" ht="21" x14ac:dyDescent="0.25">
      <c r="AV73" s="44"/>
      <c r="AW73" s="37"/>
      <c r="AX73" s="45"/>
      <c r="AY73" s="45"/>
      <c r="AZ73" s="45"/>
      <c r="BA73" s="45"/>
      <c r="BB73" s="38"/>
      <c r="BC73" s="38"/>
      <c r="BD73" s="45"/>
    </row>
    <row r="74" spans="48:56" ht="21" x14ac:dyDescent="0.25">
      <c r="AV74" s="44"/>
      <c r="AW74" s="37"/>
      <c r="AX74" s="45"/>
      <c r="AY74" s="45"/>
      <c r="AZ74" s="45"/>
      <c r="BA74" s="45"/>
      <c r="BB74" s="38"/>
      <c r="BC74" s="38"/>
      <c r="BD74" s="45"/>
    </row>
  </sheetData>
  <mergeCells count="185">
    <mergeCell ref="BD52:BE52"/>
    <mergeCell ref="AP52:AQ52"/>
    <mergeCell ref="AR52:AS52"/>
    <mergeCell ref="AT52:AW52"/>
    <mergeCell ref="AX52:AY52"/>
    <mergeCell ref="AZ52:BA52"/>
    <mergeCell ref="BB52:BC52"/>
    <mergeCell ref="AB52:AD52"/>
    <mergeCell ref="AE52:AF52"/>
    <mergeCell ref="AG52:AI52"/>
    <mergeCell ref="AJ52:AK52"/>
    <mergeCell ref="AL52:AM52"/>
    <mergeCell ref="AN52:AO52"/>
    <mergeCell ref="C52:H52"/>
    <mergeCell ref="Q52:R52"/>
    <mergeCell ref="S52:U52"/>
    <mergeCell ref="V52:X52"/>
    <mergeCell ref="Y52:AA52"/>
    <mergeCell ref="AG51:AI51"/>
    <mergeCell ref="AJ51:AK51"/>
    <mergeCell ref="AL51:AM51"/>
    <mergeCell ref="AN51:AO51"/>
    <mergeCell ref="BD50:BE50"/>
    <mergeCell ref="C51:H51"/>
    <mergeCell ref="Q51:R51"/>
    <mergeCell ref="S51:U51"/>
    <mergeCell ref="V51:X51"/>
    <mergeCell ref="Y51:AA51"/>
    <mergeCell ref="AB51:AD51"/>
    <mergeCell ref="AE51:AF51"/>
    <mergeCell ref="AL50:AM50"/>
    <mergeCell ref="AN50:AO50"/>
    <mergeCell ref="AP50:AQ50"/>
    <mergeCell ref="AR50:AS50"/>
    <mergeCell ref="AT50:AW50"/>
    <mergeCell ref="AX50:AY50"/>
    <mergeCell ref="AT51:AW51"/>
    <mergeCell ref="AX51:AY51"/>
    <mergeCell ref="AZ51:BA51"/>
    <mergeCell ref="BB51:BC51"/>
    <mergeCell ref="BD51:BE51"/>
    <mergeCell ref="AP51:AQ51"/>
    <mergeCell ref="AR51:AS51"/>
    <mergeCell ref="BD48:BE48"/>
    <mergeCell ref="C50:H50"/>
    <mergeCell ref="Q50:R50"/>
    <mergeCell ref="S50:U50"/>
    <mergeCell ref="V50:X50"/>
    <mergeCell ref="Y50:AA50"/>
    <mergeCell ref="AB50:AD50"/>
    <mergeCell ref="AE50:AF50"/>
    <mergeCell ref="AG50:AI50"/>
    <mergeCell ref="AJ50:AK50"/>
    <mergeCell ref="AP48:AQ48"/>
    <mergeCell ref="AR48:AS48"/>
    <mergeCell ref="AT48:AW48"/>
    <mergeCell ref="AX48:AY48"/>
    <mergeCell ref="AZ48:BA48"/>
    <mergeCell ref="BB48:BC48"/>
    <mergeCell ref="AB48:AD48"/>
    <mergeCell ref="AE48:AF48"/>
    <mergeCell ref="AG48:AI48"/>
    <mergeCell ref="AJ48:AK48"/>
    <mergeCell ref="AL48:AM48"/>
    <mergeCell ref="AN48:AO48"/>
    <mergeCell ref="AZ50:BA50"/>
    <mergeCell ref="BB50:BC50"/>
    <mergeCell ref="C48:H48"/>
    <mergeCell ref="Q48:R48"/>
    <mergeCell ref="S48:U48"/>
    <mergeCell ref="V48:X48"/>
    <mergeCell ref="Y48:AA48"/>
    <mergeCell ref="AG47:AI47"/>
    <mergeCell ref="AJ47:AK47"/>
    <mergeCell ref="AL47:AM47"/>
    <mergeCell ref="AN47:AO47"/>
    <mergeCell ref="AZ46:BA46"/>
    <mergeCell ref="BB46:BC46"/>
    <mergeCell ref="BD46:BE46"/>
    <mergeCell ref="C47:H47"/>
    <mergeCell ref="Q47:R47"/>
    <mergeCell ref="S47:U47"/>
    <mergeCell ref="V47:X47"/>
    <mergeCell ref="Y47:AA47"/>
    <mergeCell ref="AB47:AD47"/>
    <mergeCell ref="AE47:AF47"/>
    <mergeCell ref="AL46:AM46"/>
    <mergeCell ref="AN46:AO46"/>
    <mergeCell ref="AP46:AQ46"/>
    <mergeCell ref="AR46:AS46"/>
    <mergeCell ref="AT46:AW46"/>
    <mergeCell ref="AX46:AY46"/>
    <mergeCell ref="AT47:AW47"/>
    <mergeCell ref="AX47:AY47"/>
    <mergeCell ref="AZ47:BA47"/>
    <mergeCell ref="BB47:BC47"/>
    <mergeCell ref="BD47:BE47"/>
    <mergeCell ref="AP47:AQ47"/>
    <mergeCell ref="AR47:AS47"/>
    <mergeCell ref="BD45:BE45"/>
    <mergeCell ref="C46:H46"/>
    <mergeCell ref="Q46:R46"/>
    <mergeCell ref="S46:U46"/>
    <mergeCell ref="V46:X46"/>
    <mergeCell ref="Y46:AA46"/>
    <mergeCell ref="AB46:AD46"/>
    <mergeCell ref="AE46:AF46"/>
    <mergeCell ref="AG46:AI46"/>
    <mergeCell ref="AJ46:AK46"/>
    <mergeCell ref="AZ44:BA45"/>
    <mergeCell ref="BB44:BC45"/>
    <mergeCell ref="BD44:BE44"/>
    <mergeCell ref="S45:U45"/>
    <mergeCell ref="V45:X45"/>
    <mergeCell ref="Y45:AA45"/>
    <mergeCell ref="AB45:AD45"/>
    <mergeCell ref="AE45:AF45"/>
    <mergeCell ref="AG45:AI45"/>
    <mergeCell ref="AJ45:AK45"/>
    <mergeCell ref="S44:U44"/>
    <mergeCell ref="V44:AI44"/>
    <mergeCell ref="AJ44:AK44"/>
    <mergeCell ref="AL44:AS44"/>
    <mergeCell ref="AT44:AW45"/>
    <mergeCell ref="AX44:AY45"/>
    <mergeCell ref="AL45:AM45"/>
    <mergeCell ref="AN45:AO45"/>
    <mergeCell ref="AP45:AQ45"/>
    <mergeCell ref="AR45:AS45"/>
    <mergeCell ref="B44:I45"/>
    <mergeCell ref="J44:J45"/>
    <mergeCell ref="L44:L45"/>
    <mergeCell ref="N44:N45"/>
    <mergeCell ref="P44:P45"/>
    <mergeCell ref="Q44:R45"/>
    <mergeCell ref="Q33:W37"/>
    <mergeCell ref="C34:H35"/>
    <mergeCell ref="AJ34:AK35"/>
    <mergeCell ref="AL34:AL35"/>
    <mergeCell ref="AM34:AS35"/>
    <mergeCell ref="X38:AD42"/>
    <mergeCell ref="C39:H40"/>
    <mergeCell ref="J28:P32"/>
    <mergeCell ref="AJ28:AK29"/>
    <mergeCell ref="AL28:AL29"/>
    <mergeCell ref="AM28:AS29"/>
    <mergeCell ref="C29:H30"/>
    <mergeCell ref="AJ31:AK32"/>
    <mergeCell ref="AL31:AL32"/>
    <mergeCell ref="AM31:AS32"/>
    <mergeCell ref="AC33:AD34"/>
    <mergeCell ref="AC28:AD29"/>
    <mergeCell ref="V28:W29"/>
    <mergeCell ref="C26:H27"/>
    <mergeCell ref="J26:P27"/>
    <mergeCell ref="Q26:W27"/>
    <mergeCell ref="X26:AD27"/>
    <mergeCell ref="AL26:AQ27"/>
    <mergeCell ref="Q13:W17"/>
    <mergeCell ref="C14:H15"/>
    <mergeCell ref="AJ14:AK15"/>
    <mergeCell ref="AL14:AL15"/>
    <mergeCell ref="AM14:AS15"/>
    <mergeCell ref="X18:AD22"/>
    <mergeCell ref="C19:H20"/>
    <mergeCell ref="C24:F25"/>
    <mergeCell ref="AC13:AD14"/>
    <mergeCell ref="J8:P12"/>
    <mergeCell ref="AJ8:AK9"/>
    <mergeCell ref="AL8:AL9"/>
    <mergeCell ref="AM8:AS9"/>
    <mergeCell ref="C9:H10"/>
    <mergeCell ref="AJ11:AK12"/>
    <mergeCell ref="AL11:AL12"/>
    <mergeCell ref="AM11:AS12"/>
    <mergeCell ref="M1:P2"/>
    <mergeCell ref="Q1:AO2"/>
    <mergeCell ref="B6:I7"/>
    <mergeCell ref="J6:P7"/>
    <mergeCell ref="Q6:W7"/>
    <mergeCell ref="X6:AD7"/>
    <mergeCell ref="AL6:AQ7"/>
    <mergeCell ref="C4:F5"/>
    <mergeCell ref="AC8:AD9"/>
    <mergeCell ref="V8:W9"/>
  </mergeCells>
  <phoneticPr fontId="6"/>
  <conditionalFormatting sqref="N46:N51">
    <cfRule type="cellIs" dxfId="710" priority="253" operator="equal">
      <formula>3</formula>
    </cfRule>
    <cfRule type="cellIs" dxfId="709" priority="255" operator="equal">
      <formula>1</formula>
    </cfRule>
    <cfRule type="cellIs" dxfId="708" priority="254" operator="equal">
      <formula>2</formula>
    </cfRule>
  </conditionalFormatting>
  <conditionalFormatting sqref="N47:O48 N49:P49 N50:O51 O46 AL46:AM48 AJ49:AM49 AL50:AM52 O52 BB44 AI53:AM54">
    <cfRule type="cellIs" dxfId="707" priority="256" stopIfTrue="1" operator="equal">
      <formula>5</formula>
    </cfRule>
  </conditionalFormatting>
  <conditionalFormatting sqref="N53:P53 AE53:AH53 AP53:AS53">
    <cfRule type="cellIs" dxfId="706" priority="271" stopIfTrue="1" operator="equal">
      <formula>2</formula>
    </cfRule>
    <cfRule type="cellIs" dxfId="705" priority="270" stopIfTrue="1" operator="equal">
      <formula>1</formula>
    </cfRule>
    <cfRule type="cellIs" dxfId="704" priority="272" stopIfTrue="1" operator="equal">
      <formula>3</formula>
    </cfRule>
  </conditionalFormatting>
  <conditionalFormatting sqref="O46 N47:O48 N49:P49 N50:O51 O52">
    <cfRule type="cellIs" dxfId="703" priority="269" stopIfTrue="1" operator="equal">
      <formula>3</formula>
    </cfRule>
    <cfRule type="cellIs" dxfId="702" priority="268" stopIfTrue="1" operator="equal">
      <formula>2</formula>
    </cfRule>
    <cfRule type="cellIs" dxfId="701" priority="267" stopIfTrue="1" operator="equal">
      <formula>1</formula>
    </cfRule>
    <cfRule type="cellIs" dxfId="700" priority="260" stopIfTrue="1" operator="equal">
      <formula>1</formula>
    </cfRule>
  </conditionalFormatting>
  <conditionalFormatting sqref="O46 N47:O48 N49:P49 AJ49:AK49 N50:O51 O52">
    <cfRule type="cellIs" dxfId="699" priority="266" stopIfTrue="1" operator="equal">
      <formula>2</formula>
    </cfRule>
    <cfRule type="cellIs" dxfId="698" priority="265" stopIfTrue="1" operator="equal">
      <formula>3</formula>
    </cfRule>
    <cfRule type="cellIs" dxfId="697" priority="264" stopIfTrue="1" operator="equal">
      <formula>4</formula>
    </cfRule>
    <cfRule type="cellIs" dxfId="696" priority="263" stopIfTrue="1" operator="equal">
      <formula>5</formula>
    </cfRule>
  </conditionalFormatting>
  <conditionalFormatting sqref="O46:AV52">
    <cfRule type="cellIs" dxfId="695" priority="247" operator="equal">
      <formula>6</formula>
    </cfRule>
    <cfRule type="cellIs" dxfId="694" priority="248" operator="equal">
      <formula>5</formula>
    </cfRule>
    <cfRule type="cellIs" dxfId="693" priority="250" operator="equal">
      <formula>3</formula>
    </cfRule>
    <cfRule type="cellIs" dxfId="692" priority="252" operator="equal">
      <formula>1</formula>
    </cfRule>
    <cfRule type="cellIs" dxfId="691" priority="251" operator="equal">
      <formula>2</formula>
    </cfRule>
    <cfRule type="cellIs" dxfId="690" priority="249" operator="equal">
      <formula>4</formula>
    </cfRule>
  </conditionalFormatting>
  <conditionalFormatting sqref="Q49 AT46:AV52 AB49:AE49 AB50:AB51">
    <cfRule type="cellIs" dxfId="689" priority="239" stopIfTrue="1" operator="equal">
      <formula>2</formula>
    </cfRule>
  </conditionalFormatting>
  <conditionalFormatting sqref="Q49">
    <cfRule type="cellIs" dxfId="688" priority="237" stopIfTrue="1" operator="equal">
      <formula>1</formula>
    </cfRule>
  </conditionalFormatting>
  <conditionalFormatting sqref="S45:S48">
    <cfRule type="cellIs" dxfId="687" priority="200" stopIfTrue="1" operator="equal">
      <formula>3</formula>
    </cfRule>
    <cfRule type="cellIs" dxfId="686" priority="202" stopIfTrue="1" operator="equal">
      <formula>1</formula>
    </cfRule>
    <cfRule type="cellIs" dxfId="685" priority="201" stopIfTrue="1" operator="equal">
      <formula>2</formula>
    </cfRule>
    <cfRule type="cellIs" dxfId="684" priority="199" stopIfTrue="1" operator="equal">
      <formula>4</formula>
    </cfRule>
    <cfRule type="cellIs" dxfId="683" priority="198" stopIfTrue="1" operator="equal">
      <formula>5</formula>
    </cfRule>
  </conditionalFormatting>
  <conditionalFormatting sqref="S46:S47">
    <cfRule type="cellIs" dxfId="682" priority="224" stopIfTrue="1" operator="equal">
      <formula>5</formula>
    </cfRule>
    <cfRule type="cellIs" dxfId="681" priority="226" stopIfTrue="1" operator="equal">
      <formula>3</formula>
    </cfRule>
    <cfRule type="cellIs" dxfId="680" priority="227" stopIfTrue="1" operator="equal">
      <formula>2</formula>
    </cfRule>
    <cfRule type="cellIs" dxfId="679" priority="228" stopIfTrue="1" operator="equal">
      <formula>1</formula>
    </cfRule>
    <cfRule type="cellIs" dxfId="678" priority="230" stopIfTrue="1" operator="equal">
      <formula>3</formula>
    </cfRule>
    <cfRule type="cellIs" dxfId="677" priority="225" stopIfTrue="1" operator="equal">
      <formula>4</formula>
    </cfRule>
    <cfRule type="cellIs" dxfId="676" priority="229" stopIfTrue="1" operator="equal">
      <formula>2</formula>
    </cfRule>
  </conditionalFormatting>
  <conditionalFormatting sqref="S46:S48">
    <cfRule type="cellIs" dxfId="675" priority="208" stopIfTrue="1" operator="equal">
      <formula>2</formula>
    </cfRule>
  </conditionalFormatting>
  <conditionalFormatting sqref="S48">
    <cfRule type="cellIs" dxfId="674" priority="209" stopIfTrue="1" operator="equal">
      <formula>1</formula>
    </cfRule>
    <cfRule type="cellIs" dxfId="673" priority="211" stopIfTrue="1" operator="equal">
      <formula>3</formula>
    </cfRule>
    <cfRule type="cellIs" dxfId="672" priority="207" stopIfTrue="1" operator="equal">
      <formula>3</formula>
    </cfRule>
    <cfRule type="cellIs" dxfId="671" priority="210" stopIfTrue="1" operator="equal">
      <formula>2</formula>
    </cfRule>
    <cfRule type="cellIs" dxfId="670" priority="206" stopIfTrue="1" operator="equal">
      <formula>4</formula>
    </cfRule>
    <cfRule type="cellIs" dxfId="669" priority="205" stopIfTrue="1" operator="equal">
      <formula>5</formula>
    </cfRule>
    <cfRule type="cellIs" dxfId="668" priority="204" stopIfTrue="1" operator="equal">
      <formula>2</formula>
    </cfRule>
  </conditionalFormatting>
  <conditionalFormatting sqref="S46:U48 AJ46:AK48 AT46:AV48 S50:U52 AJ50:AK52 AT50:AV52">
    <cfRule type="cellIs" dxfId="667" priority="187" operator="equal">
      <formula>1</formula>
    </cfRule>
    <cfRule type="cellIs" dxfId="666" priority="186" operator="equal">
      <formula>2</formula>
    </cfRule>
    <cfRule type="cellIs" dxfId="665" priority="185" operator="equal">
      <formula>3</formula>
    </cfRule>
  </conditionalFormatting>
  <conditionalFormatting sqref="AB46:AD52">
    <cfRule type="cellIs" dxfId="664" priority="1" operator="equal">
      <formula>4</formula>
    </cfRule>
    <cfRule type="cellIs" dxfId="663" priority="4" operator="equal">
      <formula>1</formula>
    </cfRule>
    <cfRule type="cellIs" dxfId="662" priority="3" operator="equal">
      <formula>2</formula>
    </cfRule>
    <cfRule type="cellIs" dxfId="661" priority="2" operator="equal">
      <formula>3</formula>
    </cfRule>
  </conditionalFormatting>
  <conditionalFormatting sqref="AE45">
    <cfRule type="cellIs" dxfId="660" priority="212" stopIfTrue="1" operator="equal">
      <formula>5</formula>
    </cfRule>
    <cfRule type="cellIs" dxfId="659" priority="214" stopIfTrue="1" operator="equal">
      <formula>3</formula>
    </cfRule>
    <cfRule type="cellIs" dxfId="658" priority="213" stopIfTrue="1" operator="equal">
      <formula>4</formula>
    </cfRule>
    <cfRule type="cellIs" dxfId="657" priority="215" stopIfTrue="1" operator="equal">
      <formula>2</formula>
    </cfRule>
    <cfRule type="cellIs" dxfId="656" priority="216" stopIfTrue="1" operator="equal">
      <formula>1</formula>
    </cfRule>
  </conditionalFormatting>
  <conditionalFormatting sqref="AJ50:AJ52">
    <cfRule type="cellIs" dxfId="655" priority="190" stopIfTrue="1" operator="equal">
      <formula>3</formula>
    </cfRule>
    <cfRule type="cellIs" dxfId="654" priority="189" stopIfTrue="1" operator="equal">
      <formula>4</formula>
    </cfRule>
    <cfRule type="cellIs" dxfId="653" priority="188" stopIfTrue="1" operator="equal">
      <formula>5</formula>
    </cfRule>
    <cfRule type="cellIs" dxfId="652" priority="192" stopIfTrue="1" operator="equal">
      <formula>1</formula>
    </cfRule>
    <cfRule type="cellIs" dxfId="651" priority="197" stopIfTrue="1" operator="equal">
      <formula>2</formula>
    </cfRule>
    <cfRule type="cellIs" dxfId="650" priority="191" stopIfTrue="1" operator="equal">
      <formula>2</formula>
    </cfRule>
  </conditionalFormatting>
  <conditionalFormatting sqref="AJ51:AJ52">
    <cfRule type="cellIs" dxfId="649" priority="193" stopIfTrue="1" operator="equal">
      <formula>2</formula>
    </cfRule>
    <cfRule type="cellIs" dxfId="648" priority="196" stopIfTrue="1" operator="equal">
      <formula>3</formula>
    </cfRule>
    <cfRule type="cellIs" dxfId="647" priority="195" stopIfTrue="1" operator="equal">
      <formula>4</formula>
    </cfRule>
    <cfRule type="cellIs" dxfId="646" priority="194" stopIfTrue="1" operator="equal">
      <formula>5</formula>
    </cfRule>
  </conditionalFormatting>
  <conditionalFormatting sqref="AJ49:AK49 O46 N47:O48 N49:P49 N50:O51 O52">
    <cfRule type="cellIs" dxfId="645" priority="262" stopIfTrue="1" operator="equal">
      <formula>2</formula>
    </cfRule>
  </conditionalFormatting>
  <conditionalFormatting sqref="AL52:AM52">
    <cfRule type="cellIs" dxfId="644" priority="231" operator="equal">
      <formula>4</formula>
    </cfRule>
  </conditionalFormatting>
  <conditionalFormatting sqref="AT46:AU52 Q49 AB49:AE49 AB50:AB51">
    <cfRule type="cellIs" dxfId="643" priority="245" stopIfTrue="1" operator="equal">
      <formula>2</formula>
    </cfRule>
    <cfRule type="cellIs" dxfId="642" priority="244" stopIfTrue="1" operator="equal">
      <formula>1</formula>
    </cfRule>
    <cfRule type="cellIs" dxfId="641" priority="246" stopIfTrue="1" operator="equal">
      <formula>3</formula>
    </cfRule>
  </conditionalFormatting>
  <conditionalFormatting sqref="AT44:AV44 AL44:AL45 AT46:AV52 Q49 AB49:AE49 AB50:AB51">
    <cfRule type="cellIs" dxfId="640" priority="234" stopIfTrue="1" operator="equal">
      <formula>3</formula>
    </cfRule>
    <cfRule type="cellIs" dxfId="639" priority="235" stopIfTrue="1" operator="equal">
      <formula>2</formula>
    </cfRule>
    <cfRule type="cellIs" dxfId="638" priority="233" stopIfTrue="1" operator="equal">
      <formula>4</formula>
    </cfRule>
  </conditionalFormatting>
  <conditionalFormatting sqref="AT44:AV44 AL44:AL45 AT46:AV52 AB49:AE49 AB50:AB51">
    <cfRule type="cellIs" dxfId="637" priority="236" stopIfTrue="1" operator="equal">
      <formula>1</formula>
    </cfRule>
  </conditionalFormatting>
  <conditionalFormatting sqref="AT46:AV52 Q49 AB49:AE49 AB50:AB51 AJ50">
    <cfRule type="cellIs" dxfId="636" priority="240" stopIfTrue="1" operator="equal">
      <formula>5</formula>
    </cfRule>
  </conditionalFormatting>
  <conditionalFormatting sqref="AT46:AV52 Q49 AB49:AE49 AJ50 AB50:AB51">
    <cfRule type="cellIs" dxfId="635" priority="241" stopIfTrue="1" operator="equal">
      <formula>4</formula>
    </cfRule>
    <cfRule type="cellIs" dxfId="634" priority="242" stopIfTrue="1" operator="equal">
      <formula>3</formula>
    </cfRule>
    <cfRule type="cellIs" dxfId="633" priority="243" stopIfTrue="1" operator="equal">
      <formula>2</formula>
    </cfRule>
  </conditionalFormatting>
  <conditionalFormatting sqref="AT46:AV52 AB49:AE49 AB50:AB51 AT44:AV44 AL44:AL45 Q49">
    <cfRule type="cellIs" dxfId="632" priority="232" stopIfTrue="1" operator="equal">
      <formula>5</formula>
    </cfRule>
  </conditionalFormatting>
  <conditionalFormatting sqref="AX46:AX52">
    <cfRule type="cellIs" priority="173" stopIfTrue="1" operator="equal">
      <formula>1</formula>
    </cfRule>
    <cfRule type="cellIs" priority="174" stopIfTrue="1" operator="equal">
      <formula>2</formula>
    </cfRule>
    <cfRule type="cellIs" priority="175" stopIfTrue="1" operator="equal">
      <formula>3</formula>
    </cfRule>
  </conditionalFormatting>
  <conditionalFormatting sqref="AZ46:AZ52 BB49">
    <cfRule type="cellIs" priority="184" stopIfTrue="1" operator="equal">
      <formula>3</formula>
    </cfRule>
    <cfRule type="cellIs" priority="183" stopIfTrue="1" operator="equal">
      <formula>2</formula>
    </cfRule>
    <cfRule type="cellIs" priority="182" stopIfTrue="1" operator="equal">
      <formula>1</formula>
    </cfRule>
  </conditionalFormatting>
  <conditionalFormatting sqref="BB44 O46 AL46:AM48 N47:O48 N49:P49 AJ49:AM49 N50:O51 AL50:AM52 O52 AI53:AM54">
    <cfRule type="cellIs" dxfId="631" priority="257" stopIfTrue="1" operator="equal">
      <formula>4</formula>
    </cfRule>
    <cfRule type="cellIs" dxfId="630" priority="258" stopIfTrue="1" operator="equal">
      <formula>3</formula>
    </cfRule>
    <cfRule type="cellIs" dxfId="629" priority="259" stopIfTrue="1" operator="equal">
      <formula>2</formula>
    </cfRule>
  </conditionalFormatting>
  <conditionalFormatting sqref="BB44 AL46:AM48 AJ49:AM49 AL50:AM52 AI53:AM54">
    <cfRule type="cellIs" dxfId="628" priority="261" stopIfTrue="1" operator="equal">
      <formula>1</formula>
    </cfRule>
  </conditionalFormatting>
  <conditionalFormatting sqref="BB46:BB48">
    <cfRule type="cellIs" dxfId="627" priority="153" operator="equal">
      <formula>2</formula>
    </cfRule>
    <cfRule type="cellIs" dxfId="626" priority="154" operator="equal">
      <formula>1</formula>
    </cfRule>
    <cfRule type="cellIs" dxfId="625" priority="149" operator="equal">
      <formula>6</formula>
    </cfRule>
    <cfRule type="cellIs" dxfId="624" priority="150" operator="equal">
      <formula>5</formula>
    </cfRule>
    <cfRule type="cellIs" dxfId="623" priority="151" operator="equal">
      <formula>4</formula>
    </cfRule>
    <cfRule type="cellIs" dxfId="622" priority="152" operator="equal">
      <formula>3</formula>
    </cfRule>
  </conditionalFormatting>
  <conditionalFormatting sqref="BB50:BB52">
    <cfRule type="cellIs" dxfId="621" priority="171" operator="equal">
      <formula>2</formula>
    </cfRule>
    <cfRule type="cellIs" dxfId="620" priority="167" operator="equal">
      <formula>6</formula>
    </cfRule>
    <cfRule type="cellIs" dxfId="619" priority="168" operator="equal">
      <formula>5</formula>
    </cfRule>
    <cfRule type="cellIs" dxfId="618" priority="169" operator="equal">
      <formula>4</formula>
    </cfRule>
    <cfRule type="cellIs" dxfId="617" priority="170" operator="equal">
      <formula>3</formula>
    </cfRule>
    <cfRule type="cellIs" dxfId="616" priority="172" operator="equal">
      <formula>1</formula>
    </cfRule>
  </conditionalFormatting>
  <conditionalFormatting sqref="BD46 BF46">
    <cfRule type="cellIs" dxfId="615" priority="145" stopIfTrue="1" operator="equal">
      <formula>2</formula>
    </cfRule>
    <cfRule type="cellIs" dxfId="614" priority="144" stopIfTrue="1" operator="equal">
      <formula>3</formula>
    </cfRule>
    <cfRule type="cellIs" dxfId="613" priority="143" stopIfTrue="1" operator="equal">
      <formula>4</formula>
    </cfRule>
  </conditionalFormatting>
  <conditionalFormatting sqref="BD46">
    <cfRule type="cellIs" dxfId="612" priority="148" stopIfTrue="1" operator="equal">
      <formula>3</formula>
    </cfRule>
    <cfRule type="cellIs" dxfId="611" priority="147" stopIfTrue="1" operator="equal">
      <formula>2</formula>
    </cfRule>
    <cfRule type="cellIs" dxfId="610" priority="146" stopIfTrue="1" operator="equal">
      <formula>1</formula>
    </cfRule>
  </conditionalFormatting>
  <conditionalFormatting sqref="BD46:BD47">
    <cfRule type="cellIs" dxfId="609" priority="121" stopIfTrue="1" operator="equal">
      <formula>2</formula>
    </cfRule>
  </conditionalFormatting>
  <conditionalFormatting sqref="BD46:BD48">
    <cfRule type="cellIs" dxfId="608" priority="90" stopIfTrue="1" operator="equal">
      <formula>1</formula>
    </cfRule>
    <cfRule type="cellIs" dxfId="607" priority="78" operator="equal">
      <formula>2</formula>
    </cfRule>
    <cfRule type="cellIs" dxfId="606" priority="87" stopIfTrue="1" operator="equal">
      <formula>4</formula>
    </cfRule>
    <cfRule type="cellIs" dxfId="605" priority="86" stopIfTrue="1" operator="equal">
      <formula>5</formula>
    </cfRule>
    <cfRule type="cellIs" dxfId="604" priority="85" operator="equal">
      <formula>1</formula>
    </cfRule>
    <cfRule type="cellIs" dxfId="603" priority="84" operator="equal">
      <formula>2</formula>
    </cfRule>
    <cfRule type="cellIs" dxfId="602" priority="82" operator="equal">
      <formula>4</formula>
    </cfRule>
    <cfRule type="cellIs" dxfId="601" priority="77" operator="equal">
      <formula>3</formula>
    </cfRule>
    <cfRule type="cellIs" dxfId="600" priority="81" operator="equal">
      <formula>5</formula>
    </cfRule>
    <cfRule type="cellIs" dxfId="599" priority="79" operator="equal">
      <formula>1</formula>
    </cfRule>
    <cfRule type="cellIs" dxfId="598" priority="80" operator="equal">
      <formula>6</formula>
    </cfRule>
    <cfRule type="cellIs" dxfId="597" priority="88" stopIfTrue="1" operator="equal">
      <formula>3</formula>
    </cfRule>
    <cfRule type="cellIs" dxfId="596" priority="89" stopIfTrue="1" operator="equal">
      <formula>2</formula>
    </cfRule>
    <cfRule type="cellIs" dxfId="595" priority="83" operator="equal">
      <formula>3</formula>
    </cfRule>
  </conditionalFormatting>
  <conditionalFormatting sqref="BD47">
    <cfRule type="cellIs" dxfId="594" priority="122" stopIfTrue="1" operator="equal">
      <formula>1</formula>
    </cfRule>
    <cfRule type="cellIs" dxfId="593" priority="124" stopIfTrue="1" operator="equal">
      <formula>3</formula>
    </cfRule>
    <cfRule type="cellIs" dxfId="592" priority="120" stopIfTrue="1" operator="equal">
      <formula>3</formula>
    </cfRule>
    <cfRule type="cellIs" dxfId="591" priority="119" stopIfTrue="1" operator="equal">
      <formula>4</formula>
    </cfRule>
    <cfRule type="cellIs" dxfId="590" priority="118" stopIfTrue="1" operator="equal">
      <formula>5</formula>
    </cfRule>
    <cfRule type="cellIs" dxfId="589" priority="123" stopIfTrue="1" operator="equal">
      <formula>2</formula>
    </cfRule>
  </conditionalFormatting>
  <conditionalFormatting sqref="BD47:BD48">
    <cfRule type="cellIs" dxfId="588" priority="97" stopIfTrue="1" operator="equal">
      <formula>2</formula>
    </cfRule>
  </conditionalFormatting>
  <conditionalFormatting sqref="BD48">
    <cfRule type="cellIs" dxfId="587" priority="100" stopIfTrue="1" operator="equal">
      <formula>3</formula>
    </cfRule>
    <cfRule type="cellIs" dxfId="586" priority="99" stopIfTrue="1" operator="equal">
      <formula>2</formula>
    </cfRule>
    <cfRule type="cellIs" dxfId="585" priority="98" stopIfTrue="1" operator="equal">
      <formula>1</formula>
    </cfRule>
    <cfRule type="cellIs" dxfId="584" priority="96" stopIfTrue="1" operator="equal">
      <formula>3</formula>
    </cfRule>
    <cfRule type="cellIs" dxfId="583" priority="95" stopIfTrue="1" operator="equal">
      <formula>4</formula>
    </cfRule>
    <cfRule type="cellIs" dxfId="582" priority="94" stopIfTrue="1" operator="equal">
      <formula>5</formula>
    </cfRule>
    <cfRule type="cellIs" dxfId="581" priority="93" stopIfTrue="1" operator="equal">
      <formula>2</formula>
    </cfRule>
  </conditionalFormatting>
  <conditionalFormatting sqref="BD50">
    <cfRule type="cellIs" dxfId="580" priority="72" stopIfTrue="1" operator="equal">
      <formula>3</formula>
    </cfRule>
    <cfRule type="cellIs" dxfId="579" priority="75" stopIfTrue="1" operator="equal">
      <formula>2</formula>
    </cfRule>
    <cfRule type="cellIs" dxfId="578" priority="76" stopIfTrue="1" operator="equal">
      <formula>3</formula>
    </cfRule>
    <cfRule type="cellIs" dxfId="577" priority="74" stopIfTrue="1" operator="equal">
      <formula>1</formula>
    </cfRule>
    <cfRule type="cellIs" dxfId="576" priority="71" stopIfTrue="1" operator="equal">
      <formula>4</formula>
    </cfRule>
    <cfRule type="cellIs" dxfId="575" priority="70" stopIfTrue="1" operator="equal">
      <formula>5</formula>
    </cfRule>
    <cfRule type="cellIs" dxfId="574" priority="73" stopIfTrue="1" operator="equal">
      <formula>2</formula>
    </cfRule>
  </conditionalFormatting>
  <conditionalFormatting sqref="BD50:BD51">
    <cfRule type="cellIs" dxfId="573" priority="49" stopIfTrue="1" operator="equal">
      <formula>2</formula>
    </cfRule>
  </conditionalFormatting>
  <conditionalFormatting sqref="BD50:BD52">
    <cfRule type="cellIs" dxfId="572" priority="6" operator="equal">
      <formula>2</formula>
    </cfRule>
    <cfRule type="cellIs" dxfId="571" priority="5" operator="equal">
      <formula>3</formula>
    </cfRule>
    <cfRule type="cellIs" dxfId="570" priority="18" stopIfTrue="1" operator="equal">
      <formula>1</formula>
    </cfRule>
    <cfRule type="cellIs" dxfId="569" priority="17" stopIfTrue="1" operator="equal">
      <formula>2</formula>
    </cfRule>
    <cfRule type="cellIs" dxfId="568" priority="16" stopIfTrue="1" operator="equal">
      <formula>3</formula>
    </cfRule>
    <cfRule type="cellIs" dxfId="567" priority="15" stopIfTrue="1" operator="equal">
      <formula>4</formula>
    </cfRule>
    <cfRule type="cellIs" dxfId="566" priority="14" stopIfTrue="1" operator="equal">
      <formula>5</formula>
    </cfRule>
    <cfRule type="cellIs" dxfId="565" priority="13" operator="equal">
      <formula>1</formula>
    </cfRule>
    <cfRule type="cellIs" dxfId="564" priority="12" operator="equal">
      <formula>2</formula>
    </cfRule>
    <cfRule type="cellIs" dxfId="563" priority="11" operator="equal">
      <formula>3</formula>
    </cfRule>
    <cfRule type="cellIs" dxfId="562" priority="10" operator="equal">
      <formula>4</formula>
    </cfRule>
    <cfRule type="cellIs" dxfId="561" priority="9" operator="equal">
      <formula>5</formula>
    </cfRule>
    <cfRule type="cellIs" dxfId="560" priority="8" operator="equal">
      <formula>6</formula>
    </cfRule>
    <cfRule type="cellIs" dxfId="559" priority="7" operator="equal">
      <formula>1</formula>
    </cfRule>
  </conditionalFormatting>
  <conditionalFormatting sqref="BD51">
    <cfRule type="cellIs" dxfId="558" priority="52" stopIfTrue="1" operator="equal">
      <formula>3</formula>
    </cfRule>
    <cfRule type="cellIs" dxfId="557" priority="51" stopIfTrue="1" operator="equal">
      <formula>2</formula>
    </cfRule>
    <cfRule type="cellIs" dxfId="556" priority="50" stopIfTrue="1" operator="equal">
      <formula>1</formula>
    </cfRule>
    <cfRule type="cellIs" dxfId="555" priority="48" stopIfTrue="1" operator="equal">
      <formula>3</formula>
    </cfRule>
    <cfRule type="cellIs" dxfId="554" priority="47" stopIfTrue="1" operator="equal">
      <formula>4</formula>
    </cfRule>
    <cfRule type="cellIs" dxfId="553" priority="46" stopIfTrue="1" operator="equal">
      <formula>5</formula>
    </cfRule>
  </conditionalFormatting>
  <conditionalFormatting sqref="BD51:BD52">
    <cfRule type="cellIs" dxfId="552" priority="25" stopIfTrue="1" operator="equal">
      <formula>2</formula>
    </cfRule>
  </conditionalFormatting>
  <conditionalFormatting sqref="BD52">
    <cfRule type="cellIs" dxfId="551" priority="28" stopIfTrue="1" operator="equal">
      <formula>3</formula>
    </cfRule>
    <cfRule type="cellIs" dxfId="550" priority="27" stopIfTrue="1" operator="equal">
      <formula>2</formula>
    </cfRule>
    <cfRule type="cellIs" dxfId="549" priority="24" stopIfTrue="1" operator="equal">
      <formula>3</formula>
    </cfRule>
    <cfRule type="cellIs" dxfId="548" priority="23" stopIfTrue="1" operator="equal">
      <formula>4</formula>
    </cfRule>
    <cfRule type="cellIs" dxfId="547" priority="22" stopIfTrue="1" operator="equal">
      <formula>5</formula>
    </cfRule>
    <cfRule type="cellIs" dxfId="546" priority="21" stopIfTrue="1" operator="equal">
      <formula>2</formula>
    </cfRule>
    <cfRule type="cellIs" dxfId="545" priority="26" stopIfTrue="1" operator="equal">
      <formula>1</formula>
    </cfRule>
  </conditionalFormatting>
  <conditionalFormatting sqref="BF46 BD46">
    <cfRule type="cellIs" dxfId="544" priority="142" stopIfTrue="1" operator="equal">
      <formula>5</formula>
    </cfRule>
  </conditionalFormatting>
  <conditionalFormatting sqref="BF46">
    <cfRule type="cellIs" dxfId="543" priority="125" operator="equal">
      <formula>3</formula>
    </cfRule>
    <cfRule type="cellIs" dxfId="542" priority="126" operator="equal">
      <formula>2</formula>
    </cfRule>
    <cfRule type="cellIs" dxfId="541" priority="128" operator="equal">
      <formula>6</formula>
    </cfRule>
    <cfRule type="cellIs" dxfId="540" priority="129" operator="equal">
      <formula>5</formula>
    </cfRule>
    <cfRule type="cellIs" dxfId="539" priority="130" operator="equal">
      <formula>4</formula>
    </cfRule>
    <cfRule type="cellIs" dxfId="538" priority="131" operator="equal">
      <formula>3</formula>
    </cfRule>
    <cfRule type="cellIs" dxfId="537" priority="132" operator="equal">
      <formula>2</formula>
    </cfRule>
    <cfRule type="cellIs" dxfId="536" priority="127" operator="equal">
      <formula>1</formula>
    </cfRule>
    <cfRule type="cellIs" dxfId="535" priority="133" operator="equal">
      <formula>1</formula>
    </cfRule>
    <cfRule type="cellIs" dxfId="534" priority="134" stopIfTrue="1" operator="equal">
      <formula>5</formula>
    </cfRule>
    <cfRule type="cellIs" dxfId="533" priority="135" stopIfTrue="1" operator="equal">
      <formula>4</formula>
    </cfRule>
    <cfRule type="cellIs" dxfId="532" priority="136" stopIfTrue="1" operator="equal">
      <formula>3</formula>
    </cfRule>
    <cfRule type="cellIs" dxfId="531" priority="137" stopIfTrue="1" operator="equal">
      <formula>2</formula>
    </cfRule>
    <cfRule type="cellIs" dxfId="530" priority="138" stopIfTrue="1" operator="equal">
      <formula>1</formula>
    </cfRule>
    <cfRule type="cellIs" dxfId="529" priority="141" stopIfTrue="1" operator="equal">
      <formula>2</formula>
    </cfRule>
  </conditionalFormatting>
  <pageMargins left="0.31496062992125984" right="0" top="0.35433070866141736" bottom="0" header="0.19685039370078741" footer="0"/>
  <pageSetup paperSize="9" scale="57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E7C1-0B90-4014-8DDE-EADCD37C9EA0}">
  <sheetPr>
    <tabColor rgb="FFFFCCFF"/>
  </sheetPr>
  <dimension ref="B1:BR58"/>
  <sheetViews>
    <sheetView workbookViewId="0"/>
  </sheetViews>
  <sheetFormatPr defaultRowHeight="14.4" x14ac:dyDescent="0.2"/>
  <cols>
    <col min="1" max="1" width="5.6640625" customWidth="1"/>
    <col min="2" max="2" width="0.44140625" customWidth="1"/>
    <col min="3" max="6" width="6.109375" customWidth="1"/>
    <col min="7" max="8" width="6.109375" style="4" customWidth="1"/>
    <col min="9" max="9" width="0.44140625" customWidth="1"/>
    <col min="10" max="10" width="4.5546875" customWidth="1"/>
    <col min="11" max="11" width="2" customWidth="1"/>
    <col min="12" max="12" width="5.5546875" customWidth="1"/>
    <col min="13" max="13" width="2.109375" customWidth="1"/>
    <col min="14" max="14" width="5.5546875" customWidth="1"/>
    <col min="15" max="15" width="2" customWidth="1"/>
    <col min="16" max="17" width="4.5546875" customWidth="1"/>
    <col min="18" max="18" width="2" customWidth="1"/>
    <col min="19" max="19" width="5.5546875" customWidth="1"/>
    <col min="20" max="20" width="2.109375" customWidth="1"/>
    <col min="21" max="21" width="5.5546875" customWidth="1"/>
    <col min="22" max="22" width="2" customWidth="1"/>
    <col min="23" max="24" width="4.5546875" customWidth="1"/>
    <col min="25" max="25" width="2" customWidth="1"/>
    <col min="26" max="26" width="5.5546875" customWidth="1"/>
    <col min="27" max="27" width="2.109375" customWidth="1"/>
    <col min="28" max="28" width="5.5546875" customWidth="1"/>
    <col min="29" max="29" width="2" customWidth="1"/>
    <col min="30" max="31" width="4.5546875" customWidth="1"/>
    <col min="32" max="32" width="2" customWidth="1"/>
    <col min="33" max="33" width="5.5546875" customWidth="1"/>
    <col min="34" max="34" width="2.109375" customWidth="1"/>
    <col min="35" max="35" width="5.5546875" customWidth="1"/>
    <col min="36" max="36" width="2" customWidth="1"/>
    <col min="37" max="38" width="4.5546875" customWidth="1"/>
    <col min="39" max="39" width="2" customWidth="1"/>
    <col min="40" max="40" width="5.5546875" customWidth="1"/>
    <col min="41" max="41" width="2.109375" customWidth="1"/>
    <col min="42" max="42" width="5.5546875" customWidth="1"/>
    <col min="43" max="43" width="2" customWidth="1"/>
    <col min="44" max="44" width="4.5546875" customWidth="1"/>
    <col min="45" max="45" width="5" customWidth="1"/>
    <col min="46" max="46" width="3.5546875" customWidth="1"/>
    <col min="47" max="47" width="5.109375" customWidth="1"/>
    <col min="48" max="57" width="4.109375" customWidth="1"/>
    <col min="58" max="58" width="7.5546875" customWidth="1"/>
    <col min="59" max="60" width="4.109375" customWidth="1"/>
    <col min="61" max="61" width="5.109375" customWidth="1"/>
    <col min="62" max="66" width="4.109375" customWidth="1"/>
  </cols>
  <sheetData>
    <row r="1" spans="2:62" ht="18" customHeight="1" x14ac:dyDescent="0.2">
      <c r="E1" s="38"/>
      <c r="F1" s="38"/>
      <c r="G1" s="38"/>
      <c r="H1" s="38"/>
      <c r="I1" s="38"/>
      <c r="J1" s="38"/>
      <c r="K1" s="38"/>
      <c r="L1" s="581" t="s">
        <v>93</v>
      </c>
      <c r="M1" s="581"/>
      <c r="N1" s="581"/>
      <c r="O1" s="581"/>
      <c r="P1" s="581"/>
      <c r="Q1" s="567" t="s">
        <v>94</v>
      </c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4"/>
      <c r="AQ1" s="4"/>
      <c r="AR1" s="4"/>
      <c r="AS1" s="4"/>
    </row>
    <row r="2" spans="2:62" ht="18" customHeight="1" x14ac:dyDescent="0.2">
      <c r="E2" s="38"/>
      <c r="F2" s="38"/>
      <c r="G2" s="38"/>
      <c r="H2" s="38"/>
      <c r="I2" s="38"/>
      <c r="J2" s="38"/>
      <c r="K2" s="38"/>
      <c r="L2" s="581"/>
      <c r="M2" s="581"/>
      <c r="N2" s="581"/>
      <c r="O2" s="581"/>
      <c r="P2" s="581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  <c r="AO2" s="567"/>
      <c r="AP2" s="4"/>
      <c r="AQ2" s="4"/>
      <c r="AR2" s="4"/>
      <c r="AS2" s="4"/>
      <c r="AT2" s="4"/>
    </row>
    <row r="3" spans="2:62" ht="18" customHeight="1" x14ac:dyDescent="0.2">
      <c r="E3" s="38"/>
      <c r="F3" s="38"/>
      <c r="G3" s="38"/>
      <c r="H3" s="38"/>
      <c r="I3" s="38"/>
      <c r="J3" s="38"/>
      <c r="K3" s="38"/>
      <c r="L3" s="196"/>
      <c r="M3" s="196"/>
      <c r="N3" s="196"/>
      <c r="O3" s="196"/>
      <c r="P3" s="196"/>
      <c r="Q3" s="82"/>
      <c r="R3" s="82"/>
      <c r="S3" s="82"/>
      <c r="T3" s="581" t="s">
        <v>95</v>
      </c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82"/>
      <c r="AH3" s="82"/>
      <c r="AI3" s="362"/>
      <c r="AJ3" s="82"/>
      <c r="AK3" s="82"/>
      <c r="AL3" s="82"/>
      <c r="AM3" s="82"/>
      <c r="AN3" s="82"/>
      <c r="AO3" s="82"/>
      <c r="AP3" s="4"/>
      <c r="AQ3" s="4"/>
      <c r="AR3" s="4"/>
      <c r="AS3" s="4"/>
      <c r="AT3" s="4"/>
    </row>
    <row r="4" spans="2:62" ht="18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</row>
    <row r="5" spans="2:62" ht="23.1" customHeight="1" x14ac:dyDescent="0.2">
      <c r="C5" s="581" t="s">
        <v>102</v>
      </c>
      <c r="D5" s="581"/>
      <c r="E5" s="581"/>
      <c r="F5" s="581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4"/>
      <c r="AP5" s="4"/>
      <c r="AQ5" s="4"/>
      <c r="AR5" s="4"/>
      <c r="AS5" s="4"/>
      <c r="AT5" s="4"/>
    </row>
    <row r="6" spans="2:62" ht="23.1" customHeight="1" thickBot="1" x14ac:dyDescent="0.25">
      <c r="B6" s="179"/>
      <c r="C6" s="582"/>
      <c r="D6" s="582"/>
      <c r="E6" s="582"/>
      <c r="F6" s="582"/>
      <c r="G6" s="179"/>
      <c r="H6" s="179"/>
      <c r="I6" s="179"/>
      <c r="AP6" s="4"/>
      <c r="AQ6" s="4"/>
      <c r="AR6" s="4"/>
      <c r="AS6" s="4"/>
      <c r="AT6" s="4"/>
      <c r="AU6" s="4"/>
    </row>
    <row r="7" spans="2:62" ht="23.1" customHeight="1" thickTop="1" x14ac:dyDescent="0.2">
      <c r="B7" s="568" t="s">
        <v>3</v>
      </c>
      <c r="C7" s="569"/>
      <c r="D7" s="569"/>
      <c r="E7" s="569"/>
      <c r="F7" s="569"/>
      <c r="G7" s="569"/>
      <c r="H7" s="569"/>
      <c r="I7" s="570"/>
      <c r="J7" s="820" t="str">
        <f>C10</f>
        <v>KYOTO気づきエンジェルズ</v>
      </c>
      <c r="K7" s="821"/>
      <c r="L7" s="821"/>
      <c r="M7" s="821"/>
      <c r="N7" s="821"/>
      <c r="O7" s="821"/>
      <c r="P7" s="822"/>
      <c r="Q7" s="575" t="str">
        <f>C15</f>
        <v>ＶＣ京都</v>
      </c>
      <c r="R7" s="575"/>
      <c r="S7" s="575"/>
      <c r="T7" s="575"/>
      <c r="U7" s="575"/>
      <c r="V7" s="575"/>
      <c r="W7" s="575"/>
      <c r="X7" s="574" t="str">
        <f>C20</f>
        <v>舞鶴クラブ</v>
      </c>
      <c r="Y7" s="575"/>
      <c r="Z7" s="575"/>
      <c r="AA7" s="575"/>
      <c r="AB7" s="575"/>
      <c r="AC7" s="575"/>
      <c r="AD7" s="576"/>
      <c r="AE7" s="574" t="str">
        <f>C25</f>
        <v>やましろジャンプgiris</v>
      </c>
      <c r="AF7" s="575"/>
      <c r="AG7" s="575"/>
      <c r="AH7" s="575"/>
      <c r="AI7" s="575"/>
      <c r="AJ7" s="575"/>
      <c r="AK7" s="576"/>
      <c r="AL7" s="826" t="s">
        <v>49</v>
      </c>
      <c r="AM7" s="827"/>
      <c r="AN7" s="830" t="s">
        <v>1</v>
      </c>
      <c r="AO7" s="831"/>
      <c r="AP7" s="834" t="s">
        <v>46</v>
      </c>
      <c r="AQ7" s="835"/>
      <c r="AR7" s="817" t="s">
        <v>51</v>
      </c>
      <c r="AS7" s="818"/>
      <c r="AT7" s="818"/>
      <c r="AU7" s="818"/>
      <c r="AV7" s="818"/>
      <c r="AW7" s="818"/>
      <c r="AX7" s="838" t="s">
        <v>46</v>
      </c>
      <c r="AY7" s="839"/>
      <c r="AZ7" s="842" t="s">
        <v>50</v>
      </c>
      <c r="BA7" s="842"/>
      <c r="BB7" s="842"/>
      <c r="BC7" s="842"/>
      <c r="BD7" s="842"/>
      <c r="BE7" s="843"/>
      <c r="BF7" s="814" t="s">
        <v>46</v>
      </c>
      <c r="BG7" s="58"/>
      <c r="BH7" s="92"/>
      <c r="BI7" s="273"/>
    </row>
    <row r="8" spans="2:62" ht="23.1" customHeight="1" thickBot="1" x14ac:dyDescent="0.25">
      <c r="B8" s="571"/>
      <c r="C8" s="572"/>
      <c r="D8" s="572"/>
      <c r="E8" s="572"/>
      <c r="F8" s="572"/>
      <c r="G8" s="572"/>
      <c r="H8" s="572"/>
      <c r="I8" s="573"/>
      <c r="J8" s="823"/>
      <c r="K8" s="824"/>
      <c r="L8" s="824"/>
      <c r="M8" s="824"/>
      <c r="N8" s="824"/>
      <c r="O8" s="824"/>
      <c r="P8" s="825"/>
      <c r="Q8" s="578"/>
      <c r="R8" s="578"/>
      <c r="S8" s="578"/>
      <c r="T8" s="578"/>
      <c r="U8" s="578"/>
      <c r="V8" s="578"/>
      <c r="W8" s="578"/>
      <c r="X8" s="577"/>
      <c r="Y8" s="578"/>
      <c r="Z8" s="578"/>
      <c r="AA8" s="578"/>
      <c r="AB8" s="578"/>
      <c r="AC8" s="578"/>
      <c r="AD8" s="579"/>
      <c r="AE8" s="577"/>
      <c r="AF8" s="578"/>
      <c r="AG8" s="578"/>
      <c r="AH8" s="578"/>
      <c r="AI8" s="578"/>
      <c r="AJ8" s="578"/>
      <c r="AK8" s="579"/>
      <c r="AL8" s="828"/>
      <c r="AM8" s="829"/>
      <c r="AN8" s="832"/>
      <c r="AO8" s="833"/>
      <c r="AP8" s="836"/>
      <c r="AQ8" s="837"/>
      <c r="AR8" s="816" t="s">
        <v>8</v>
      </c>
      <c r="AS8" s="816"/>
      <c r="AT8" s="816" t="s">
        <v>9</v>
      </c>
      <c r="AU8" s="816"/>
      <c r="AV8" s="816" t="s">
        <v>11</v>
      </c>
      <c r="AW8" s="817"/>
      <c r="AX8" s="840"/>
      <c r="AY8" s="841"/>
      <c r="AZ8" s="818" t="s">
        <v>8</v>
      </c>
      <c r="BA8" s="818"/>
      <c r="BB8" s="817" t="s">
        <v>9</v>
      </c>
      <c r="BC8" s="819"/>
      <c r="BD8" s="818" t="s">
        <v>11</v>
      </c>
      <c r="BE8" s="819"/>
      <c r="BF8" s="815"/>
      <c r="BG8" s="270"/>
      <c r="BH8" s="144"/>
      <c r="BI8" s="273"/>
      <c r="BJ8" s="144"/>
    </row>
    <row r="9" spans="2:62" ht="20.100000000000001" customHeight="1" thickTop="1" x14ac:dyDescent="0.2">
      <c r="B9" s="21"/>
      <c r="C9" s="153">
        <v>7</v>
      </c>
      <c r="D9" s="6"/>
      <c r="E9" s="6"/>
      <c r="F9" s="6"/>
      <c r="G9" s="7"/>
      <c r="H9" s="7"/>
      <c r="I9" s="8"/>
      <c r="J9" s="557"/>
      <c r="K9" s="558"/>
      <c r="L9" s="558"/>
      <c r="M9" s="558"/>
      <c r="N9" s="558"/>
      <c r="O9" s="558"/>
      <c r="P9" s="559"/>
      <c r="Q9" s="34" t="s">
        <v>18</v>
      </c>
      <c r="R9" s="92"/>
      <c r="S9" s="19"/>
      <c r="T9" s="17"/>
      <c r="U9" s="19"/>
      <c r="V9" s="812" t="s">
        <v>106</v>
      </c>
      <c r="W9" s="813"/>
      <c r="X9" s="113" t="s">
        <v>18</v>
      </c>
      <c r="Y9" s="95"/>
      <c r="Z9" s="19"/>
      <c r="AA9" s="17"/>
      <c r="AB9" s="19"/>
      <c r="AC9" s="812" t="s">
        <v>107</v>
      </c>
      <c r="AD9" s="813"/>
      <c r="AE9" s="113" t="s">
        <v>18</v>
      </c>
      <c r="AF9" s="95"/>
      <c r="AG9" s="19"/>
      <c r="AH9" s="17"/>
      <c r="AI9" s="19"/>
      <c r="AJ9" s="812" t="s">
        <v>103</v>
      </c>
      <c r="AK9" s="813"/>
      <c r="AL9" s="195"/>
      <c r="AM9" s="19"/>
      <c r="AN9" s="221"/>
      <c r="AO9" s="222"/>
      <c r="AP9" s="254"/>
      <c r="AQ9" s="17"/>
      <c r="AR9" s="246"/>
      <c r="AS9" s="257"/>
      <c r="AT9" s="221"/>
      <c r="AU9" s="259"/>
      <c r="AV9" s="209"/>
      <c r="AW9" s="144"/>
      <c r="AX9" s="209"/>
      <c r="AY9" s="210"/>
      <c r="AZ9" s="208"/>
      <c r="BA9" s="208"/>
      <c r="BB9" s="219"/>
      <c r="BC9" s="220"/>
      <c r="BD9" s="208"/>
      <c r="BE9" s="220"/>
      <c r="BG9" s="271"/>
    </row>
    <row r="10" spans="2:62" ht="20.100000000000001" customHeight="1" x14ac:dyDescent="0.2">
      <c r="B10" s="28"/>
      <c r="C10" s="564" t="str">
        <f>IFERROR(VLOOKUP(C9,'抽選会用 '!$C$7:$D$28,2,FALSE),"")</f>
        <v>KYOTO気づきエンジェルズ</v>
      </c>
      <c r="D10" s="564"/>
      <c r="E10" s="564"/>
      <c r="F10" s="564"/>
      <c r="G10" s="564"/>
      <c r="H10" s="564"/>
      <c r="I10" s="32"/>
      <c r="J10" s="560"/>
      <c r="K10" s="539"/>
      <c r="L10" s="539"/>
      <c r="M10" s="539"/>
      <c r="N10" s="539"/>
      <c r="O10" s="539"/>
      <c r="P10" s="540"/>
      <c r="Q10" s="18"/>
      <c r="R10" s="15"/>
      <c r="S10" s="19">
        <v>3</v>
      </c>
      <c r="T10" s="63" t="s">
        <v>2</v>
      </c>
      <c r="U10" s="19">
        <v>1</v>
      </c>
      <c r="V10" s="581"/>
      <c r="W10" s="811"/>
      <c r="X10" s="18"/>
      <c r="Y10" s="15"/>
      <c r="Z10" s="19">
        <v>3</v>
      </c>
      <c r="AA10" s="63" t="s">
        <v>2</v>
      </c>
      <c r="AB10" s="19">
        <v>2</v>
      </c>
      <c r="AC10" s="581"/>
      <c r="AD10" s="811"/>
      <c r="AE10" s="18"/>
      <c r="AF10" s="15"/>
      <c r="AG10" s="19">
        <v>2</v>
      </c>
      <c r="AH10" s="63" t="s">
        <v>2</v>
      </c>
      <c r="AI10" s="19">
        <v>3</v>
      </c>
      <c r="AJ10" s="581"/>
      <c r="AK10" s="811"/>
      <c r="AL10" s="799">
        <f>J33</f>
        <v>1</v>
      </c>
      <c r="AM10" s="603"/>
      <c r="AN10" s="800">
        <f>L33</f>
        <v>2</v>
      </c>
      <c r="AO10" s="801"/>
      <c r="AP10" s="802">
        <f>S33</f>
        <v>3</v>
      </c>
      <c r="AQ10" s="803"/>
      <c r="AR10" s="795">
        <f>V33</f>
        <v>4</v>
      </c>
      <c r="AS10" s="808"/>
      <c r="AT10" s="795">
        <f>Y33</f>
        <v>5</v>
      </c>
      <c r="AU10" s="808"/>
      <c r="AV10" s="807">
        <f>AG33</f>
        <v>0.8</v>
      </c>
      <c r="AW10" s="798"/>
      <c r="AX10" s="795">
        <f>AJ33</f>
        <v>3</v>
      </c>
      <c r="AY10" s="808"/>
      <c r="AZ10" s="794">
        <f>AL33</f>
        <v>20</v>
      </c>
      <c r="BA10" s="581"/>
      <c r="BB10" s="795">
        <f>AO33</f>
        <v>21</v>
      </c>
      <c r="BC10" s="796"/>
      <c r="BD10" s="798">
        <f>AT33</f>
        <v>0.95238095238095233</v>
      </c>
      <c r="BE10" s="796"/>
      <c r="BF10" s="581">
        <f>AW33</f>
        <v>3</v>
      </c>
      <c r="BG10" s="272"/>
      <c r="BH10" s="196"/>
      <c r="BI10" s="196"/>
    </row>
    <row r="11" spans="2:62" ht="20.100000000000001" customHeight="1" x14ac:dyDescent="0.2">
      <c r="B11" s="28"/>
      <c r="C11" s="564"/>
      <c r="D11" s="564"/>
      <c r="E11" s="564"/>
      <c r="F11" s="564"/>
      <c r="G11" s="564"/>
      <c r="H11" s="564"/>
      <c r="I11" s="32"/>
      <c r="J11" s="560"/>
      <c r="K11" s="539"/>
      <c r="L11" s="539"/>
      <c r="M11" s="539"/>
      <c r="N11" s="539"/>
      <c r="O11" s="539"/>
      <c r="P11" s="540"/>
      <c r="Q11" s="98">
        <f>IF($S$10&gt;$U$10,"1",)+IF($S$11&gt;$U$11,"1",)+IF($S$12&gt;$U$12,"1",)</f>
        <v>1</v>
      </c>
      <c r="R11" s="15"/>
      <c r="S11" s="19">
        <v>1</v>
      </c>
      <c r="T11" s="17"/>
      <c r="U11" s="19">
        <v>3</v>
      </c>
      <c r="V11" s="15"/>
      <c r="W11" s="99">
        <f>IF($S$10&lt;$U$10,"1",)+IF($S$11&lt;$U$11,"1",)+IF($S$12&lt;$U$12,"1",)</f>
        <v>2</v>
      </c>
      <c r="X11" s="98">
        <f>IF($Z$10&gt;$AB$10,"1",)+IF($Z$11&gt;$AB$11,"1",)+IF($Z$12&gt;$AB$12,"1",)</f>
        <v>3</v>
      </c>
      <c r="Y11" s="15"/>
      <c r="Z11" s="19">
        <v>3</v>
      </c>
      <c r="AA11" s="17"/>
      <c r="AB11" s="19">
        <v>1</v>
      </c>
      <c r="AC11" s="15"/>
      <c r="AD11" s="100">
        <f>IF($Z$10&lt;$AB$10,"1",)+IF($Z$11&lt;$AB$11,"1",)+IF($Z$12&lt;$AB$12,"1",)</f>
        <v>0</v>
      </c>
      <c r="AE11" s="98">
        <f>IF($AG$10&gt;$AI$10,"1",)+IF($AG$11&gt;$AI$11,"1",)+IF($AG$12&gt;$AI$12,"1",)</f>
        <v>0</v>
      </c>
      <c r="AF11" s="15"/>
      <c r="AG11" s="19">
        <v>1</v>
      </c>
      <c r="AH11" s="17"/>
      <c r="AI11" s="19">
        <v>3</v>
      </c>
      <c r="AJ11" s="15"/>
      <c r="AK11" s="100">
        <f>IF($AG$10&lt;$AI$10,"1",)+IF($AG$11&lt;$AI$11,"1",)+IF($AG$12&lt;$AI$12,"1",)</f>
        <v>3</v>
      </c>
      <c r="AL11" s="799"/>
      <c r="AM11" s="603"/>
      <c r="AN11" s="800"/>
      <c r="AO11" s="801"/>
      <c r="AP11" s="802"/>
      <c r="AQ11" s="803"/>
      <c r="AR11" s="795"/>
      <c r="AS11" s="808"/>
      <c r="AT11" s="795"/>
      <c r="AU11" s="808"/>
      <c r="AV11" s="807"/>
      <c r="AW11" s="798"/>
      <c r="AX11" s="795"/>
      <c r="AY11" s="808"/>
      <c r="AZ11" s="581"/>
      <c r="BA11" s="581"/>
      <c r="BB11" s="797"/>
      <c r="BC11" s="796"/>
      <c r="BD11" s="581"/>
      <c r="BE11" s="796"/>
      <c r="BF11" s="581"/>
      <c r="BG11" s="245"/>
      <c r="BH11" s="196"/>
      <c r="BI11" s="196"/>
    </row>
    <row r="12" spans="2:62" s="4" customFormat="1" ht="20.100000000000001" customHeight="1" x14ac:dyDescent="0.2">
      <c r="B12" s="49"/>
      <c r="C12" s="69">
        <f>IF(Q11&gt;W11,"１",)+IF(X11&gt;AD11,"1",)+IF(AE11&gt;AK11,"1",)</f>
        <v>1</v>
      </c>
      <c r="D12" s="56" t="s">
        <v>0</v>
      </c>
      <c r="E12" s="63">
        <f>IF(AE11&lt;AK11,"1")+IF(AL11&lt;AR11,"1",)+IF(Q11&lt;W11,"１",)+IF(X11&lt;AD11,"1",)-(R9)-(Y9)-(AF9)-(AM9)</f>
        <v>2</v>
      </c>
      <c r="F12" s="56" t="s">
        <v>1</v>
      </c>
      <c r="G12" s="63">
        <f>IF(Q13=0,0,IF(Q13=W13,1,IF(Q13&lt;&gt;"",IF(Q13&gt;W13,"0","0"),"")))+IF(X13=0,0,IF(X13=AD13,1,IF(X13&lt;&gt;"",IF(X13&gt;AD13,"0","0"),"")))</f>
        <v>0</v>
      </c>
      <c r="H12" s="184" t="s">
        <v>4</v>
      </c>
      <c r="I12" s="52"/>
      <c r="J12" s="560"/>
      <c r="K12" s="539"/>
      <c r="L12" s="539"/>
      <c r="M12" s="539"/>
      <c r="N12" s="539"/>
      <c r="O12" s="539"/>
      <c r="P12" s="540"/>
      <c r="Q12" s="46" t="str">
        <f>IF(Q11=W11,"",IF(Q11&gt;W11,"○","●"))</f>
        <v>●</v>
      </c>
      <c r="R12" s="15"/>
      <c r="S12" s="19">
        <v>2</v>
      </c>
      <c r="T12" s="63" t="s">
        <v>2</v>
      </c>
      <c r="U12" s="19">
        <v>3</v>
      </c>
      <c r="V12" s="15"/>
      <c r="W12" s="47" t="str">
        <f>IF(Q11=W11,"",IF(Q11&lt;W11,"○","●"))</f>
        <v>○</v>
      </c>
      <c r="X12" s="46" t="str">
        <f>IF(X11=AD11,"",IF(X11&gt;AD11,"○","●"))</f>
        <v>○</v>
      </c>
      <c r="Y12" s="15"/>
      <c r="Z12" s="19">
        <v>3</v>
      </c>
      <c r="AA12" s="63" t="s">
        <v>2</v>
      </c>
      <c r="AB12" s="19">
        <v>2</v>
      </c>
      <c r="AC12" s="15"/>
      <c r="AD12" s="47" t="str">
        <f>IF(X11=AD11,"",IF(X11&lt;AD11,"○","●"))</f>
        <v>●</v>
      </c>
      <c r="AE12" s="46" t="str">
        <f>IF(AE11=AK11,"",IF(AE11&gt;AK11,"○","●"))</f>
        <v>●</v>
      </c>
      <c r="AF12" s="15"/>
      <c r="AG12" s="19">
        <v>2</v>
      </c>
      <c r="AH12" s="63" t="s">
        <v>2</v>
      </c>
      <c r="AI12" s="19">
        <v>3</v>
      </c>
      <c r="AJ12" s="15"/>
      <c r="AK12" s="47" t="str">
        <f>IF(AE11=AK11,"",IF(AE11&lt;AK11,"○","●"))</f>
        <v>○</v>
      </c>
      <c r="AL12" s="799"/>
      <c r="AM12" s="603"/>
      <c r="AN12" s="800"/>
      <c r="AO12" s="801"/>
      <c r="AP12" s="802"/>
      <c r="AQ12" s="803"/>
      <c r="AR12" s="795"/>
      <c r="AS12" s="808"/>
      <c r="AT12" s="795"/>
      <c r="AU12" s="808"/>
      <c r="AV12" s="807"/>
      <c r="AW12" s="798"/>
      <c r="AX12" s="795"/>
      <c r="AY12" s="808"/>
      <c r="AZ12" s="581"/>
      <c r="BA12" s="581"/>
      <c r="BB12" s="797"/>
      <c r="BC12" s="796"/>
      <c r="BD12" s="581"/>
      <c r="BE12" s="796"/>
      <c r="BF12" s="581"/>
      <c r="BG12" s="245"/>
      <c r="BH12" s="196"/>
      <c r="BI12" s="196"/>
    </row>
    <row r="13" spans="2:62" s="4" customFormat="1" ht="20.100000000000001" customHeight="1" thickBot="1" x14ac:dyDescent="0.3">
      <c r="B13" s="49"/>
      <c r="C13" s="63">
        <f>SUM($Q$13+$X$13+AE13+AL13)</f>
        <v>4</v>
      </c>
      <c r="D13" s="56" t="s">
        <v>5</v>
      </c>
      <c r="E13" s="54"/>
      <c r="F13" s="56"/>
      <c r="G13" s="57" t="s">
        <v>18</v>
      </c>
      <c r="H13" s="57">
        <f>SUM(R9+Y9+AF9+AM9)</f>
        <v>0</v>
      </c>
      <c r="I13" s="51"/>
      <c r="J13" s="561"/>
      <c r="K13" s="542"/>
      <c r="L13" s="542"/>
      <c r="M13" s="542"/>
      <c r="N13" s="542"/>
      <c r="O13" s="542"/>
      <c r="P13" s="543"/>
      <c r="Q13" s="64" t="str">
        <f>IF(Q11=W11,0,IF(Q11&lt;&gt;"",IF(Q11&gt;W11,"2","1"),""))</f>
        <v>1</v>
      </c>
      <c r="R13" s="65"/>
      <c r="S13" s="19"/>
      <c r="T13" s="16"/>
      <c r="U13" s="19"/>
      <c r="V13" s="65"/>
      <c r="W13" s="66" t="str">
        <f>IF(W11=Q11,0,IF(W11&lt;&gt;"",IF(Q11&lt;W11,"2","1"),""))</f>
        <v>2</v>
      </c>
      <c r="X13" s="64" t="str">
        <f>IF(X11=AD11,0,IF(X11&lt;&gt;"",IF(X11&gt;AD11,"2","1"),""))</f>
        <v>2</v>
      </c>
      <c r="Y13" s="65"/>
      <c r="Z13" s="19"/>
      <c r="AA13" s="16"/>
      <c r="AB13" s="19"/>
      <c r="AC13" s="65"/>
      <c r="AD13" s="66" t="str">
        <f>IF(AD11=X11,0,IF(AD11&lt;&gt;"",IF(X11&lt;AD11,"2","1"),""))</f>
        <v>1</v>
      </c>
      <c r="AE13" s="64" t="str">
        <f>IF(AE11=AK11,0,IF(AE11&lt;&gt;"",IF(AE11&gt;AK11,"2","1"),""))</f>
        <v>1</v>
      </c>
      <c r="AF13" s="65"/>
      <c r="AG13" s="19"/>
      <c r="AH13" s="16"/>
      <c r="AI13" s="19"/>
      <c r="AJ13" s="65"/>
      <c r="AK13" s="66" t="str">
        <f>IF(AK11=AE11,0,IF(AK11&lt;&gt;"",IF(AE11&lt;AK11,"2","1"),""))</f>
        <v>2</v>
      </c>
      <c r="AL13" s="195"/>
      <c r="AM13" s="71"/>
      <c r="AN13" s="221"/>
      <c r="AO13" s="223"/>
      <c r="AP13" s="255"/>
      <c r="AQ13" s="65"/>
      <c r="AR13" s="244"/>
      <c r="AS13" s="212"/>
      <c r="AT13" s="211"/>
      <c r="AU13" s="212"/>
      <c r="AV13" s="260"/>
      <c r="AW13" s="267"/>
      <c r="AX13" s="211"/>
      <c r="AY13" s="212"/>
      <c r="AZ13" s="269"/>
      <c r="BA13" s="269"/>
      <c r="BB13" s="231"/>
      <c r="BC13" s="232"/>
      <c r="BD13" s="269"/>
      <c r="BE13" s="232"/>
      <c r="BF13" s="269"/>
      <c r="BG13" s="231"/>
      <c r="BH13" s="269"/>
      <c r="BI13" s="269"/>
    </row>
    <row r="14" spans="2:62" ht="20.100000000000001" customHeight="1" x14ac:dyDescent="0.25">
      <c r="B14" s="22"/>
      <c r="C14" s="152">
        <v>8</v>
      </c>
      <c r="D14" s="1"/>
      <c r="E14" s="1"/>
      <c r="F14" s="1"/>
      <c r="G14" s="5"/>
      <c r="H14" s="5"/>
      <c r="I14" s="12"/>
      <c r="J14" s="115" t="s">
        <v>18</v>
      </c>
      <c r="K14" s="114"/>
      <c r="L14" s="62">
        <f>U9</f>
        <v>0</v>
      </c>
      <c r="M14" s="62"/>
      <c r="N14" s="62"/>
      <c r="O14" s="90"/>
      <c r="P14" s="42"/>
      <c r="Q14" s="594"/>
      <c r="R14" s="595"/>
      <c r="S14" s="595"/>
      <c r="T14" s="595"/>
      <c r="U14" s="595"/>
      <c r="V14" s="595"/>
      <c r="W14" s="595"/>
      <c r="X14" s="117" t="s">
        <v>18</v>
      </c>
      <c r="Y14" s="114"/>
      <c r="Z14" s="119"/>
      <c r="AA14" s="162"/>
      <c r="AB14" s="119"/>
      <c r="AC14" s="809" t="s">
        <v>108</v>
      </c>
      <c r="AD14" s="810"/>
      <c r="AE14" s="117" t="s">
        <v>18</v>
      </c>
      <c r="AF14" s="114"/>
      <c r="AG14" s="119"/>
      <c r="AH14" s="162"/>
      <c r="AI14" s="119"/>
      <c r="AJ14" s="809" t="s">
        <v>104</v>
      </c>
      <c r="AK14" s="810"/>
      <c r="AL14" s="204"/>
      <c r="AM14" s="76"/>
      <c r="AN14" s="224"/>
      <c r="AO14" s="225"/>
      <c r="AP14" s="274"/>
      <c r="AQ14" s="275"/>
      <c r="AR14" s="261"/>
      <c r="AS14" s="214"/>
      <c r="AT14" s="213"/>
      <c r="AU14" s="214"/>
      <c r="AV14" s="262"/>
      <c r="AW14" s="239"/>
      <c r="AX14" s="213"/>
      <c r="AY14" s="214"/>
      <c r="AZ14" s="233"/>
      <c r="BA14" s="233"/>
      <c r="BB14" s="234"/>
      <c r="BC14" s="235"/>
      <c r="BD14" s="233"/>
      <c r="BE14" s="235"/>
      <c r="BF14" s="233"/>
      <c r="BG14" s="231"/>
      <c r="BH14" s="269"/>
      <c r="BI14" s="269"/>
    </row>
    <row r="15" spans="2:62" ht="20.100000000000001" customHeight="1" x14ac:dyDescent="0.2">
      <c r="B15" s="28"/>
      <c r="C15" s="564" t="str">
        <f>IFERROR(VLOOKUP(C14,'抽選会用 '!$C$7:$D$28,2,FALSE),"")</f>
        <v>ＶＣ京都</v>
      </c>
      <c r="D15" s="564"/>
      <c r="E15" s="564"/>
      <c r="F15" s="564"/>
      <c r="G15" s="564"/>
      <c r="H15" s="564"/>
      <c r="I15" s="32"/>
      <c r="J15" s="39"/>
      <c r="K15" s="15"/>
      <c r="L15" s="63">
        <f>U10</f>
        <v>1</v>
      </c>
      <c r="M15" s="63" t="s">
        <v>2</v>
      </c>
      <c r="N15" s="63">
        <f>S10</f>
        <v>3</v>
      </c>
      <c r="O15" s="60"/>
      <c r="P15" s="93"/>
      <c r="Q15" s="596"/>
      <c r="R15" s="597"/>
      <c r="S15" s="597"/>
      <c r="T15" s="597"/>
      <c r="U15" s="597"/>
      <c r="V15" s="597"/>
      <c r="W15" s="598"/>
      <c r="X15" s="20"/>
      <c r="Y15" s="15"/>
      <c r="Z15" s="19">
        <v>3</v>
      </c>
      <c r="AA15" s="63" t="s">
        <v>2</v>
      </c>
      <c r="AB15" s="19">
        <v>1</v>
      </c>
      <c r="AC15" s="581"/>
      <c r="AD15" s="811"/>
      <c r="AE15" s="20"/>
      <c r="AF15" s="15"/>
      <c r="AG15" s="19">
        <v>1</v>
      </c>
      <c r="AH15" s="63" t="s">
        <v>2</v>
      </c>
      <c r="AI15" s="19">
        <v>3</v>
      </c>
      <c r="AJ15" s="581"/>
      <c r="AK15" s="811"/>
      <c r="AL15" s="799">
        <f>J34</f>
        <v>2</v>
      </c>
      <c r="AM15" s="603"/>
      <c r="AN15" s="800">
        <f>L34</f>
        <v>1</v>
      </c>
      <c r="AO15" s="801"/>
      <c r="AP15" s="802">
        <f>S34</f>
        <v>1</v>
      </c>
      <c r="AQ15" s="803"/>
      <c r="AR15" s="793">
        <f>V34</f>
        <v>5</v>
      </c>
      <c r="AS15" s="793"/>
      <c r="AT15" s="793">
        <f>Y34</f>
        <v>4</v>
      </c>
      <c r="AU15" s="793"/>
      <c r="AV15" s="806">
        <f>AG34</f>
        <v>1.25</v>
      </c>
      <c r="AW15" s="807"/>
      <c r="AX15" s="795">
        <f>AJ34</f>
        <v>2</v>
      </c>
      <c r="AY15" s="808"/>
      <c r="AZ15" s="794">
        <f>AL34</f>
        <v>19</v>
      </c>
      <c r="BA15" s="581"/>
      <c r="BB15" s="795">
        <f>AO34</f>
        <v>18</v>
      </c>
      <c r="BC15" s="796"/>
      <c r="BD15" s="798">
        <f>AT34</f>
        <v>1.0555555555555556</v>
      </c>
      <c r="BE15" s="796"/>
      <c r="BF15" s="581">
        <f>AW34</f>
        <v>2</v>
      </c>
      <c r="BG15" s="272"/>
      <c r="BH15" s="196"/>
      <c r="BI15" s="196"/>
    </row>
    <row r="16" spans="2:62" ht="20.100000000000001" customHeight="1" x14ac:dyDescent="0.2">
      <c r="B16" s="28"/>
      <c r="C16" s="564"/>
      <c r="D16" s="564"/>
      <c r="E16" s="564"/>
      <c r="F16" s="564"/>
      <c r="G16" s="564"/>
      <c r="H16" s="564"/>
      <c r="I16" s="32"/>
      <c r="J16" s="40">
        <f>W11</f>
        <v>2</v>
      </c>
      <c r="K16" s="60"/>
      <c r="L16" s="63">
        <f>U11</f>
        <v>3</v>
      </c>
      <c r="M16" s="63">
        <f>T11</f>
        <v>0</v>
      </c>
      <c r="N16" s="63">
        <f>S11</f>
        <v>1</v>
      </c>
      <c r="O16" s="60"/>
      <c r="P16" s="35">
        <f>Q11</f>
        <v>1</v>
      </c>
      <c r="Q16" s="596"/>
      <c r="R16" s="597"/>
      <c r="S16" s="597"/>
      <c r="T16" s="597"/>
      <c r="U16" s="597"/>
      <c r="V16" s="597"/>
      <c r="W16" s="598"/>
      <c r="X16" s="98">
        <f>IF($Z$15&gt;$AB$15,"1",)+IF($Z$16&gt;$AB$16,"1",)+IF($Z$17&gt;$AB$17,"1",)</f>
        <v>2</v>
      </c>
      <c r="Y16" s="15"/>
      <c r="Z16" s="19">
        <v>1</v>
      </c>
      <c r="AA16" s="17"/>
      <c r="AB16" s="19">
        <v>3</v>
      </c>
      <c r="AC16" s="15"/>
      <c r="AD16" s="100">
        <f>IF($Z$15&lt;$AB$15,"1",)+IF($Z$16&lt;$AB$16,"1",)+IF($Z$17&lt;$AB$17,"1",)</f>
        <v>1</v>
      </c>
      <c r="AE16" s="98">
        <f>IF(AG15&gt;AI15,"1",)+IF(AG16&gt;AI16,"1",)+IF(AG17&gt;AI17,"1",)</f>
        <v>1</v>
      </c>
      <c r="AF16" s="15"/>
      <c r="AG16" s="19">
        <v>3</v>
      </c>
      <c r="AH16" s="17"/>
      <c r="AI16" s="19">
        <v>1</v>
      </c>
      <c r="AJ16" s="15"/>
      <c r="AK16" s="100">
        <f>IF(AG15&lt;AI15,"1",)+IF(AG16&lt;AI16,"1",)+IF(AG17&lt;AI17,"1",)</f>
        <v>2</v>
      </c>
      <c r="AL16" s="799"/>
      <c r="AM16" s="603"/>
      <c r="AN16" s="800"/>
      <c r="AO16" s="801"/>
      <c r="AP16" s="802"/>
      <c r="AQ16" s="803"/>
      <c r="AR16" s="793"/>
      <c r="AS16" s="793"/>
      <c r="AT16" s="793"/>
      <c r="AU16" s="793"/>
      <c r="AV16" s="806"/>
      <c r="AW16" s="807"/>
      <c r="AX16" s="795"/>
      <c r="AY16" s="808"/>
      <c r="AZ16" s="581"/>
      <c r="BA16" s="581"/>
      <c r="BB16" s="797"/>
      <c r="BC16" s="796"/>
      <c r="BD16" s="581"/>
      <c r="BE16" s="796"/>
      <c r="BF16" s="581"/>
      <c r="BG16" s="245"/>
      <c r="BH16" s="196"/>
      <c r="BI16" s="196"/>
    </row>
    <row r="17" spans="2:70" s="4" customFormat="1" ht="20.100000000000001" customHeight="1" x14ac:dyDescent="0.2">
      <c r="B17" s="49"/>
      <c r="C17" s="63">
        <f>IF(J16&gt;P16,"１",)+IF(X16&gt;AD16,"1",)+IF(AE16&gt;AK16,"1",)</f>
        <v>2</v>
      </c>
      <c r="D17" s="56" t="s">
        <v>0</v>
      </c>
      <c r="E17" s="63">
        <f>IF(J16&lt;P16,"１",)+IF(X16&lt;AD16,"1",)+IF(AE16&lt;AK16,"1",)+IF(AL16&lt;AR16,"1",)-(K14)-(Y14)-(AF14)-(AM14)</f>
        <v>1</v>
      </c>
      <c r="F17" s="56" t="s">
        <v>1</v>
      </c>
      <c r="G17" s="69">
        <f>IF(J18=0,0,IF(J18=P18,1,IF(J18&lt;&gt;"",IF(J18&gt;P18,"0","0"),"")))+IF(X18=0,0,IF(X18=AD18,1,IF(X18&lt;&gt;"",IF(X18&gt;AD18,"0","0"),"")))</f>
        <v>0</v>
      </c>
      <c r="H17" s="184" t="s">
        <v>4</v>
      </c>
      <c r="I17" s="52"/>
      <c r="J17" s="102" t="str">
        <f>W12</f>
        <v>○</v>
      </c>
      <c r="K17" s="60"/>
      <c r="L17" s="63">
        <f>U12</f>
        <v>3</v>
      </c>
      <c r="M17" s="63" t="s">
        <v>2</v>
      </c>
      <c r="N17" s="63">
        <f>S12</f>
        <v>2</v>
      </c>
      <c r="O17" s="60"/>
      <c r="P17" s="101" t="str">
        <f>Q12</f>
        <v>●</v>
      </c>
      <c r="Q17" s="596"/>
      <c r="R17" s="597"/>
      <c r="S17" s="597"/>
      <c r="T17" s="597"/>
      <c r="U17" s="597"/>
      <c r="V17" s="597"/>
      <c r="W17" s="598"/>
      <c r="X17" s="46" t="str">
        <f>IF(X16=AD16,"",IF(X16&gt;AD16,"○","●"))</f>
        <v>○</v>
      </c>
      <c r="Y17" s="15"/>
      <c r="Z17" s="19">
        <v>3</v>
      </c>
      <c r="AA17" s="63" t="s">
        <v>2</v>
      </c>
      <c r="AB17" s="19">
        <v>1</v>
      </c>
      <c r="AC17" s="15"/>
      <c r="AD17" s="47" t="str">
        <f>IF(X16=AD16,"",IF(X16&lt;AD16,"○","●"))</f>
        <v>●</v>
      </c>
      <c r="AE17" s="46" t="str">
        <f>IF(AE16=AK16,"",IF(AE16&gt;AK16,"○","●"))</f>
        <v>●</v>
      </c>
      <c r="AF17" s="15"/>
      <c r="AG17" s="19">
        <v>1</v>
      </c>
      <c r="AH17" s="63" t="s">
        <v>2</v>
      </c>
      <c r="AI17" s="19">
        <v>3</v>
      </c>
      <c r="AJ17" s="15"/>
      <c r="AK17" s="47" t="str">
        <f>IF(AE16=AK16,"",IF(AE16&lt;AK16,"○","●"))</f>
        <v>○</v>
      </c>
      <c r="AL17" s="799"/>
      <c r="AM17" s="603"/>
      <c r="AN17" s="800"/>
      <c r="AO17" s="801"/>
      <c r="AP17" s="802"/>
      <c r="AQ17" s="803"/>
      <c r="AR17" s="793"/>
      <c r="AS17" s="793"/>
      <c r="AT17" s="793"/>
      <c r="AU17" s="793"/>
      <c r="AV17" s="806"/>
      <c r="AW17" s="807"/>
      <c r="AX17" s="795"/>
      <c r="AY17" s="808"/>
      <c r="AZ17" s="581"/>
      <c r="BA17" s="581"/>
      <c r="BB17" s="797"/>
      <c r="BC17" s="796"/>
      <c r="BD17" s="581"/>
      <c r="BE17" s="796"/>
      <c r="BF17" s="581"/>
      <c r="BG17" s="245"/>
      <c r="BH17" s="196"/>
      <c r="BI17" s="196"/>
    </row>
    <row r="18" spans="2:70" s="4" customFormat="1" ht="20.100000000000001" customHeight="1" thickBot="1" x14ac:dyDescent="0.3">
      <c r="B18" s="53"/>
      <c r="C18" s="61">
        <f>SUM($J$18+$X$18+AE18+AL18)</f>
        <v>5</v>
      </c>
      <c r="D18" s="57" t="s">
        <v>5</v>
      </c>
      <c r="E18" s="50"/>
      <c r="F18" s="59"/>
      <c r="G18" s="57" t="s">
        <v>18</v>
      </c>
      <c r="H18" s="57">
        <f>SUM(K14+Y14)</f>
        <v>0</v>
      </c>
      <c r="I18" s="51"/>
      <c r="J18" s="40" t="str">
        <f>W13</f>
        <v>2</v>
      </c>
      <c r="K18" s="60"/>
      <c r="L18" s="63">
        <f>U13</f>
        <v>0</v>
      </c>
      <c r="M18" s="63"/>
      <c r="N18" s="63">
        <f>S13</f>
        <v>0</v>
      </c>
      <c r="O18" s="60"/>
      <c r="P18" s="35" t="str">
        <f>Q13</f>
        <v>1</v>
      </c>
      <c r="Q18" s="599"/>
      <c r="R18" s="600"/>
      <c r="S18" s="600"/>
      <c r="T18" s="600"/>
      <c r="U18" s="600"/>
      <c r="V18" s="600"/>
      <c r="W18" s="601"/>
      <c r="X18" s="64" t="str">
        <f>IF(X16=AD16,0,IF(X16&lt;&gt;"",IF(X16&gt;AD16,"2","1"),""))</f>
        <v>2</v>
      </c>
      <c r="Y18" s="65"/>
      <c r="Z18" s="19"/>
      <c r="AA18" s="16"/>
      <c r="AB18" s="19"/>
      <c r="AC18" s="65"/>
      <c r="AD18" s="66" t="str">
        <f>IF(AD16=X16,0,IF(AD16&lt;&gt;"",IF(X16&lt;AD16,"2","1"),""))</f>
        <v>1</v>
      </c>
      <c r="AE18" s="64" t="str">
        <f>IF(AE16=AK16,0,IF(AE16&lt;&gt;"",IF(AE16&gt;AK16,"2","1"),""))</f>
        <v>1</v>
      </c>
      <c r="AF18" s="65"/>
      <c r="AG18" s="19"/>
      <c r="AH18" s="16"/>
      <c r="AI18" s="19"/>
      <c r="AJ18" s="65"/>
      <c r="AK18" s="66" t="str">
        <f>IF(AK16=AE16,0,IF(AK16&lt;&gt;"",IF(AE16&lt;AK16,"2","1"),""))</f>
        <v>2</v>
      </c>
      <c r="AL18" s="205"/>
      <c r="AM18" s="71"/>
      <c r="AN18" s="226"/>
      <c r="AO18" s="227"/>
      <c r="AP18" s="256"/>
      <c r="AQ18" s="65"/>
      <c r="AR18" s="264"/>
      <c r="AS18" s="216"/>
      <c r="AT18" s="215"/>
      <c r="AU18" s="216"/>
      <c r="AV18" s="263"/>
      <c r="AW18" s="240"/>
      <c r="AX18" s="215"/>
      <c r="AY18" s="216"/>
      <c r="AZ18" s="236"/>
      <c r="BA18" s="236"/>
      <c r="BB18" s="237"/>
      <c r="BC18" s="238"/>
      <c r="BD18" s="236"/>
      <c r="BE18" s="238"/>
      <c r="BF18" s="236"/>
      <c r="BG18" s="231"/>
      <c r="BH18" s="269"/>
      <c r="BI18" s="269"/>
    </row>
    <row r="19" spans="2:70" ht="20.100000000000001" customHeight="1" x14ac:dyDescent="0.25">
      <c r="B19" s="23"/>
      <c r="C19" s="152">
        <v>9</v>
      </c>
      <c r="D19" s="1"/>
      <c r="E19" s="48"/>
      <c r="F19" s="1"/>
      <c r="G19" s="5"/>
      <c r="H19" s="5"/>
      <c r="I19" s="12"/>
      <c r="J19" s="115" t="s">
        <v>18</v>
      </c>
      <c r="K19" s="114"/>
      <c r="L19" s="62">
        <f t="shared" ref="L19:L24" si="0">AB9</f>
        <v>0</v>
      </c>
      <c r="M19" s="62"/>
      <c r="N19" s="62">
        <f t="shared" ref="N19:N24" si="1">Z9</f>
        <v>0</v>
      </c>
      <c r="O19" s="90"/>
      <c r="P19" s="90"/>
      <c r="Q19" s="117" t="s">
        <v>18</v>
      </c>
      <c r="R19" s="114"/>
      <c r="S19" s="62">
        <f t="shared" ref="S19:S28" si="2">AB14</f>
        <v>0</v>
      </c>
      <c r="T19" s="62"/>
      <c r="U19" s="62">
        <f t="shared" ref="U19:U28" si="3">Z14</f>
        <v>0</v>
      </c>
      <c r="V19" s="90"/>
      <c r="W19" s="42"/>
      <c r="X19" s="594"/>
      <c r="Y19" s="595"/>
      <c r="Z19" s="595"/>
      <c r="AA19" s="595"/>
      <c r="AB19" s="595"/>
      <c r="AC19" s="595"/>
      <c r="AD19" s="602"/>
      <c r="AE19" s="117" t="s">
        <v>18</v>
      </c>
      <c r="AF19" s="114"/>
      <c r="AG19" s="119"/>
      <c r="AH19" s="162"/>
      <c r="AI19" s="119"/>
      <c r="AJ19" s="809" t="s">
        <v>105</v>
      </c>
      <c r="AK19" s="810"/>
      <c r="AL19" s="195"/>
      <c r="AM19" s="76"/>
      <c r="AN19" s="221"/>
      <c r="AO19" s="228"/>
      <c r="AP19" s="276"/>
      <c r="AQ19" s="275"/>
      <c r="AR19" s="265"/>
      <c r="AS19" s="212"/>
      <c r="AT19" s="211"/>
      <c r="AU19" s="212"/>
      <c r="AV19" s="260"/>
      <c r="AW19" s="267"/>
      <c r="AX19" s="211"/>
      <c r="AY19" s="212"/>
      <c r="AZ19" s="269"/>
      <c r="BA19" s="269"/>
      <c r="BB19" s="231"/>
      <c r="BC19" s="232"/>
      <c r="BD19" s="269"/>
      <c r="BE19" s="232"/>
      <c r="BF19" s="269"/>
      <c r="BG19" s="231"/>
      <c r="BH19" s="269"/>
      <c r="BI19" s="269"/>
    </row>
    <row r="20" spans="2:70" ht="20.100000000000001" customHeight="1" x14ac:dyDescent="0.2">
      <c r="B20" s="28"/>
      <c r="C20" s="564" t="str">
        <f>IFERROR(VLOOKUP(C19,'抽選会用 '!$C$7:$D$28,2,FALSE),"")</f>
        <v>舞鶴クラブ</v>
      </c>
      <c r="D20" s="564"/>
      <c r="E20" s="564"/>
      <c r="F20" s="564"/>
      <c r="G20" s="564"/>
      <c r="H20" s="564"/>
      <c r="I20" s="29"/>
      <c r="J20" s="110"/>
      <c r="K20" s="60"/>
      <c r="L20" s="63">
        <f>AB10</f>
        <v>2</v>
      </c>
      <c r="M20" s="63" t="s">
        <v>2</v>
      </c>
      <c r="N20" s="63">
        <f>Z10</f>
        <v>3</v>
      </c>
      <c r="O20" s="60"/>
      <c r="P20" s="93"/>
      <c r="Q20" s="111"/>
      <c r="R20" s="60"/>
      <c r="S20" s="63">
        <f>AB15</f>
        <v>1</v>
      </c>
      <c r="T20" s="63" t="s">
        <v>2</v>
      </c>
      <c r="U20" s="63">
        <f>Z15</f>
        <v>3</v>
      </c>
      <c r="V20" s="60"/>
      <c r="W20" s="93"/>
      <c r="X20" s="596"/>
      <c r="Y20" s="597"/>
      <c r="Z20" s="597"/>
      <c r="AA20" s="597"/>
      <c r="AB20" s="597"/>
      <c r="AC20" s="597"/>
      <c r="AD20" s="598"/>
      <c r="AE20" s="20"/>
      <c r="AF20" s="15"/>
      <c r="AG20" s="19">
        <v>2</v>
      </c>
      <c r="AH20" s="63" t="s">
        <v>2</v>
      </c>
      <c r="AI20" s="19">
        <v>3</v>
      </c>
      <c r="AJ20" s="581"/>
      <c r="AK20" s="811"/>
      <c r="AL20" s="799">
        <f>J35</f>
        <v>0</v>
      </c>
      <c r="AM20" s="603"/>
      <c r="AN20" s="800">
        <f>L35</f>
        <v>3</v>
      </c>
      <c r="AO20" s="801"/>
      <c r="AP20" s="802">
        <f>S35</f>
        <v>4</v>
      </c>
      <c r="AQ20" s="803"/>
      <c r="AR20" s="793">
        <f>V35</f>
        <v>2</v>
      </c>
      <c r="AS20" s="793"/>
      <c r="AT20" s="793">
        <f>Y35</f>
        <v>7</v>
      </c>
      <c r="AU20" s="793"/>
      <c r="AV20" s="806">
        <f>AG35</f>
        <v>0.2857142857142857</v>
      </c>
      <c r="AW20" s="807"/>
      <c r="AX20" s="795">
        <f>AJ35</f>
        <v>4</v>
      </c>
      <c r="AY20" s="808"/>
      <c r="AZ20" s="794">
        <f>AL35</f>
        <v>17</v>
      </c>
      <c r="BA20" s="581"/>
      <c r="BB20" s="795">
        <f>AO35</f>
        <v>23</v>
      </c>
      <c r="BC20" s="796"/>
      <c r="BD20" s="798">
        <f>AT35</f>
        <v>0.73913043478260865</v>
      </c>
      <c r="BE20" s="796"/>
      <c r="BF20" s="581">
        <f>AW35</f>
        <v>4</v>
      </c>
      <c r="BG20" s="272"/>
      <c r="BH20" s="196"/>
      <c r="BI20" s="196"/>
    </row>
    <row r="21" spans="2:70" ht="20.100000000000001" customHeight="1" x14ac:dyDescent="0.2">
      <c r="B21" s="28"/>
      <c r="C21" s="564"/>
      <c r="D21" s="564"/>
      <c r="E21" s="564"/>
      <c r="F21" s="564"/>
      <c r="G21" s="564"/>
      <c r="H21" s="564"/>
      <c r="I21" s="29"/>
      <c r="J21" s="41">
        <f>AD11</f>
        <v>0</v>
      </c>
      <c r="K21" s="60"/>
      <c r="L21" s="63">
        <f>AB11</f>
        <v>1</v>
      </c>
      <c r="M21" s="63">
        <f>AA11</f>
        <v>0</v>
      </c>
      <c r="N21" s="63">
        <f>Z11</f>
        <v>3</v>
      </c>
      <c r="O21" s="60"/>
      <c r="P21" s="35">
        <f>X11</f>
        <v>3</v>
      </c>
      <c r="Q21" s="36">
        <f>AD16</f>
        <v>1</v>
      </c>
      <c r="R21" s="60"/>
      <c r="S21" s="63">
        <f t="shared" si="2"/>
        <v>3</v>
      </c>
      <c r="T21" s="63">
        <f>AA16</f>
        <v>0</v>
      </c>
      <c r="U21" s="63">
        <f t="shared" si="3"/>
        <v>1</v>
      </c>
      <c r="V21" s="60"/>
      <c r="W21" s="35">
        <f>X16</f>
        <v>2</v>
      </c>
      <c r="X21" s="596"/>
      <c r="Y21" s="597"/>
      <c r="Z21" s="597"/>
      <c r="AA21" s="597"/>
      <c r="AB21" s="597"/>
      <c r="AC21" s="597"/>
      <c r="AD21" s="598"/>
      <c r="AE21" s="98">
        <f>IF($AG$20&gt;$AI$20,"1",)+IF($AG$21&gt;$AI$21,"1",)+IF($AG$22&gt;$AI$22,"1",)</f>
        <v>1</v>
      </c>
      <c r="AF21" s="15"/>
      <c r="AG21" s="19">
        <v>3</v>
      </c>
      <c r="AH21" s="17"/>
      <c r="AI21" s="19">
        <v>1</v>
      </c>
      <c r="AJ21" s="15"/>
      <c r="AK21" s="99">
        <f>IF($AG$20&lt;$AI$20,"1",)+IF($AG$21&lt;$AI$21,"1",)+IF($AG$22&lt;$AI$22,"1",)</f>
        <v>2</v>
      </c>
      <c r="AL21" s="799"/>
      <c r="AM21" s="603"/>
      <c r="AN21" s="800"/>
      <c r="AO21" s="801"/>
      <c r="AP21" s="802"/>
      <c r="AQ21" s="803"/>
      <c r="AR21" s="793"/>
      <c r="AS21" s="793"/>
      <c r="AT21" s="793"/>
      <c r="AU21" s="793"/>
      <c r="AV21" s="806"/>
      <c r="AW21" s="807"/>
      <c r="AX21" s="795"/>
      <c r="AY21" s="808"/>
      <c r="AZ21" s="581"/>
      <c r="BA21" s="581"/>
      <c r="BB21" s="797"/>
      <c r="BC21" s="796"/>
      <c r="BD21" s="581"/>
      <c r="BE21" s="796"/>
      <c r="BF21" s="581"/>
      <c r="BG21" s="245"/>
      <c r="BH21" s="196"/>
      <c r="BI21" s="196"/>
    </row>
    <row r="22" spans="2:70" ht="20.100000000000001" customHeight="1" x14ac:dyDescent="0.2">
      <c r="B22" s="9"/>
      <c r="C22" s="63">
        <f>IF(J21&gt;P21,"１",)+IF(Q21&gt;W21,"1",)+IF(AE21&gt;AK21,"1",)</f>
        <v>0</v>
      </c>
      <c r="D22" s="56" t="s">
        <v>0</v>
      </c>
      <c r="E22" s="63">
        <f>IF(J21&lt;P21,"１",)+IF(Q21&lt;W21,"1",)+IF(AE21&lt;AK21,"1",)+IF(AL21&lt;AR21,"1",)-(K19)-(R19)-(AF19)-(AM19)</f>
        <v>3</v>
      </c>
      <c r="F22" s="56" t="s">
        <v>1</v>
      </c>
      <c r="G22" s="69">
        <f>IF(J23=0,0,IF(J23=P23,1,IF(J23&lt;&gt;"",IF(J23&gt;P23,"0","0"),"")))+IF(Q23=0,0,IF(Q23=W23,1,IF(Q23&lt;&gt;"",IF(Q23&gt;W23,"0","0"),"")))</f>
        <v>0</v>
      </c>
      <c r="H22" s="184" t="s">
        <v>4</v>
      </c>
      <c r="I22" s="10"/>
      <c r="J22" s="103" t="str">
        <f>AD12</f>
        <v>●</v>
      </c>
      <c r="K22" s="60"/>
      <c r="L22" s="63">
        <f>AB12</f>
        <v>2</v>
      </c>
      <c r="M22" s="63" t="s">
        <v>2</v>
      </c>
      <c r="N22" s="63">
        <f>Z12</f>
        <v>3</v>
      </c>
      <c r="O22" s="60"/>
      <c r="P22" s="101" t="str">
        <f>X12</f>
        <v>○</v>
      </c>
      <c r="Q22" s="46" t="str">
        <f>AD17</f>
        <v>●</v>
      </c>
      <c r="R22" s="60"/>
      <c r="S22" s="63">
        <f>AB17</f>
        <v>1</v>
      </c>
      <c r="T22" s="63" t="s">
        <v>2</v>
      </c>
      <c r="U22" s="63">
        <f>Z17</f>
        <v>3</v>
      </c>
      <c r="V22" s="60"/>
      <c r="W22" s="101" t="str">
        <f>X17</f>
        <v>○</v>
      </c>
      <c r="X22" s="596"/>
      <c r="Y22" s="597"/>
      <c r="Z22" s="597"/>
      <c r="AA22" s="597"/>
      <c r="AB22" s="597"/>
      <c r="AC22" s="597"/>
      <c r="AD22" s="598"/>
      <c r="AE22" s="46" t="str">
        <f>IF(AE21=AK21,"",IF(AE21&gt;AK21,"○","●"))</f>
        <v>●</v>
      </c>
      <c r="AF22" s="15"/>
      <c r="AG22" s="19">
        <v>2</v>
      </c>
      <c r="AH22" s="63" t="s">
        <v>2</v>
      </c>
      <c r="AI22" s="19">
        <v>3</v>
      </c>
      <c r="AJ22" s="15"/>
      <c r="AK22" s="47" t="str">
        <f>IF(AE21=AK21,"",IF(AE21&lt;AK21,"○","●"))</f>
        <v>○</v>
      </c>
      <c r="AL22" s="799"/>
      <c r="AM22" s="603"/>
      <c r="AN22" s="800"/>
      <c r="AO22" s="801"/>
      <c r="AP22" s="802"/>
      <c r="AQ22" s="803"/>
      <c r="AR22" s="793"/>
      <c r="AS22" s="793"/>
      <c r="AT22" s="793"/>
      <c r="AU22" s="793"/>
      <c r="AV22" s="806"/>
      <c r="AW22" s="807"/>
      <c r="AX22" s="795"/>
      <c r="AY22" s="808"/>
      <c r="AZ22" s="581"/>
      <c r="BA22" s="581"/>
      <c r="BB22" s="797"/>
      <c r="BC22" s="796"/>
      <c r="BD22" s="581"/>
      <c r="BE22" s="796"/>
      <c r="BF22" s="581"/>
      <c r="BG22" s="245"/>
      <c r="BH22" s="196"/>
      <c r="BI22" s="196"/>
    </row>
    <row r="23" spans="2:70" ht="20.100000000000001" customHeight="1" thickBot="1" x14ac:dyDescent="0.3">
      <c r="B23" s="13"/>
      <c r="C23" s="63">
        <f>SUM($J$23+$Q$23+AE23+AL23)</f>
        <v>3</v>
      </c>
      <c r="D23" s="56" t="s">
        <v>5</v>
      </c>
      <c r="E23" s="56"/>
      <c r="F23" s="56"/>
      <c r="G23" s="56" t="s">
        <v>18</v>
      </c>
      <c r="H23" s="56">
        <f>SUM(K19+R19)</f>
        <v>0</v>
      </c>
      <c r="I23" s="10"/>
      <c r="J23" s="41" t="str">
        <f>AD13</f>
        <v>1</v>
      </c>
      <c r="K23" s="60"/>
      <c r="L23" s="63">
        <f t="shared" si="0"/>
        <v>0</v>
      </c>
      <c r="M23" s="63"/>
      <c r="N23" s="63">
        <f t="shared" si="1"/>
        <v>0</v>
      </c>
      <c r="O23" s="60"/>
      <c r="P23" s="35" t="str">
        <f>X13</f>
        <v>2</v>
      </c>
      <c r="Q23" s="36" t="str">
        <f>AD18</f>
        <v>1</v>
      </c>
      <c r="R23" s="60"/>
      <c r="S23" s="63">
        <f t="shared" si="2"/>
        <v>0</v>
      </c>
      <c r="T23" s="63"/>
      <c r="U23" s="63">
        <f t="shared" si="3"/>
        <v>0</v>
      </c>
      <c r="V23" s="60"/>
      <c r="W23" s="35" t="str">
        <f>X18</f>
        <v>2</v>
      </c>
      <c r="X23" s="596"/>
      <c r="Y23" s="597"/>
      <c r="Z23" s="597"/>
      <c r="AA23" s="597"/>
      <c r="AB23" s="597"/>
      <c r="AC23" s="597"/>
      <c r="AD23" s="598"/>
      <c r="AE23" s="64" t="str">
        <f>IF(AE21=AK21,0,IF(AE21&lt;&gt;"",IF(AE21&gt;AK21,"2","1"),""))</f>
        <v>1</v>
      </c>
      <c r="AF23" s="65"/>
      <c r="AG23" s="19"/>
      <c r="AH23" s="16"/>
      <c r="AI23" s="19"/>
      <c r="AJ23" s="65"/>
      <c r="AK23" s="66" t="str">
        <f>IF(AK21=AE21,0,IF(AK21&lt;&gt;"",IF(AE21&lt;AK21,"2","1"),""))</f>
        <v>2</v>
      </c>
      <c r="AL23" s="195"/>
      <c r="AM23" s="71"/>
      <c r="AN23" s="221"/>
      <c r="AO23" s="212"/>
      <c r="AP23" s="244"/>
      <c r="AQ23" s="65"/>
      <c r="AR23" s="265"/>
      <c r="AS23" s="212"/>
      <c r="AT23" s="211"/>
      <c r="AU23" s="212"/>
      <c r="AV23" s="260"/>
      <c r="AW23" s="267"/>
      <c r="AX23" s="211"/>
      <c r="AY23" s="212"/>
      <c r="AZ23" s="269"/>
      <c r="BA23" s="269"/>
      <c r="BB23" s="231"/>
      <c r="BC23" s="232"/>
      <c r="BD23" s="269"/>
      <c r="BE23" s="232"/>
      <c r="BF23" s="269"/>
      <c r="BG23" s="231"/>
      <c r="BH23" s="269"/>
      <c r="BI23" s="269"/>
    </row>
    <row r="24" spans="2:70" ht="20.100000000000001" customHeight="1" x14ac:dyDescent="0.25">
      <c r="B24" s="23"/>
      <c r="C24" s="183">
        <v>10</v>
      </c>
      <c r="D24" s="1"/>
      <c r="E24" s="1"/>
      <c r="F24" s="1"/>
      <c r="G24" s="5"/>
      <c r="H24" s="5"/>
      <c r="I24" s="12"/>
      <c r="J24" s="115" t="s">
        <v>18</v>
      </c>
      <c r="K24" s="114"/>
      <c r="L24" s="62">
        <f t="shared" si="0"/>
        <v>0</v>
      </c>
      <c r="M24" s="62"/>
      <c r="N24" s="62">
        <f t="shared" si="1"/>
        <v>0</v>
      </c>
      <c r="O24" s="90"/>
      <c r="P24" s="90"/>
      <c r="Q24" s="117" t="s">
        <v>18</v>
      </c>
      <c r="R24" s="114"/>
      <c r="S24" s="62">
        <f t="shared" si="2"/>
        <v>0</v>
      </c>
      <c r="T24" s="62"/>
      <c r="U24" s="62">
        <f t="shared" si="3"/>
        <v>0</v>
      </c>
      <c r="V24" s="90"/>
      <c r="W24" s="42"/>
      <c r="X24" s="188" t="s">
        <v>18</v>
      </c>
      <c r="Y24" s="189"/>
      <c r="Z24" s="118"/>
      <c r="AA24" s="108"/>
      <c r="AB24" s="118"/>
      <c r="AC24" s="190"/>
      <c r="AD24" s="42"/>
      <c r="AE24" s="594"/>
      <c r="AF24" s="595"/>
      <c r="AG24" s="595"/>
      <c r="AH24" s="595"/>
      <c r="AI24" s="595"/>
      <c r="AJ24" s="595"/>
      <c r="AK24" s="602"/>
      <c r="AL24" s="204"/>
      <c r="AM24" s="119"/>
      <c r="AN24" s="217"/>
      <c r="AO24" s="206"/>
      <c r="AP24" s="277"/>
      <c r="AQ24" s="278"/>
      <c r="AR24" s="217"/>
      <c r="AS24" s="206"/>
      <c r="AT24" s="217"/>
      <c r="AU24" s="206"/>
      <c r="AV24" s="266"/>
      <c r="AW24" s="241"/>
      <c r="AX24" s="268"/>
      <c r="AY24" s="206"/>
      <c r="AZ24" s="233"/>
      <c r="BA24" s="233"/>
      <c r="BB24" s="234"/>
      <c r="BC24" s="235"/>
      <c r="BD24" s="233"/>
      <c r="BE24" s="235"/>
      <c r="BF24" s="233"/>
      <c r="BG24" s="231"/>
      <c r="BH24" s="269"/>
      <c r="BI24" s="269"/>
    </row>
    <row r="25" spans="2:70" ht="21.9" customHeight="1" x14ac:dyDescent="0.2">
      <c r="B25" s="28"/>
      <c r="C25" s="564" t="str">
        <f>IFERROR(VLOOKUP(C24,'抽選会用 '!$C$7:$D$28,2,FALSE),"")</f>
        <v>やましろジャンプgiris</v>
      </c>
      <c r="D25" s="564"/>
      <c r="E25" s="564"/>
      <c r="F25" s="564"/>
      <c r="G25" s="564"/>
      <c r="H25" s="564"/>
      <c r="I25" s="29"/>
      <c r="J25" s="110"/>
      <c r="K25" s="60"/>
      <c r="L25" s="63">
        <f>AI10</f>
        <v>3</v>
      </c>
      <c r="M25" s="63" t="s">
        <v>2</v>
      </c>
      <c r="N25" s="63">
        <f>AG10</f>
        <v>2</v>
      </c>
      <c r="O25" s="60"/>
      <c r="P25" s="93"/>
      <c r="Q25" s="111"/>
      <c r="R25" s="60"/>
      <c r="S25" s="63">
        <f>AI15</f>
        <v>3</v>
      </c>
      <c r="T25" s="63" t="s">
        <v>2</v>
      </c>
      <c r="U25" s="63">
        <f>AG15</f>
        <v>1</v>
      </c>
      <c r="V25" s="60"/>
      <c r="W25" s="93"/>
      <c r="X25" s="111"/>
      <c r="Y25" s="60"/>
      <c r="Z25" s="106">
        <f>AI20</f>
        <v>3</v>
      </c>
      <c r="AA25" s="63" t="s">
        <v>2</v>
      </c>
      <c r="AB25" s="106">
        <f>AG20</f>
        <v>2</v>
      </c>
      <c r="AC25" s="60"/>
      <c r="AD25" s="60"/>
      <c r="AE25" s="596"/>
      <c r="AF25" s="597"/>
      <c r="AG25" s="597"/>
      <c r="AH25" s="597"/>
      <c r="AI25" s="597"/>
      <c r="AJ25" s="597"/>
      <c r="AK25" s="598"/>
      <c r="AL25" s="799">
        <f>J36</f>
        <v>3</v>
      </c>
      <c r="AM25" s="603"/>
      <c r="AN25" s="800">
        <f>L36</f>
        <v>0</v>
      </c>
      <c r="AO25" s="801"/>
      <c r="AP25" s="802">
        <f>S36</f>
        <v>1</v>
      </c>
      <c r="AQ25" s="803"/>
      <c r="AR25" s="793">
        <f>V36</f>
        <v>7</v>
      </c>
      <c r="AS25" s="793"/>
      <c r="AT25" s="793">
        <f>Y36</f>
        <v>2</v>
      </c>
      <c r="AU25" s="793"/>
      <c r="AV25" s="806">
        <f>AG36</f>
        <v>3.5</v>
      </c>
      <c r="AW25" s="807"/>
      <c r="AX25" s="795">
        <f>AJ36</f>
        <v>1</v>
      </c>
      <c r="AY25" s="808"/>
      <c r="AZ25" s="794">
        <f>AL36</f>
        <v>23</v>
      </c>
      <c r="BA25" s="581"/>
      <c r="BB25" s="795">
        <f>AO36</f>
        <v>17</v>
      </c>
      <c r="BC25" s="796"/>
      <c r="BD25" s="798">
        <f>AT36</f>
        <v>1.3529411764705883</v>
      </c>
      <c r="BE25" s="796"/>
      <c r="BF25" s="581">
        <f>AW36</f>
        <v>1</v>
      </c>
      <c r="BG25" s="272"/>
      <c r="BH25" s="196"/>
      <c r="BI25" s="196"/>
    </row>
    <row r="26" spans="2:70" ht="21.9" customHeight="1" x14ac:dyDescent="0.2">
      <c r="B26" s="28"/>
      <c r="C26" s="564"/>
      <c r="D26" s="564"/>
      <c r="E26" s="564"/>
      <c r="F26" s="564"/>
      <c r="G26" s="564"/>
      <c r="H26" s="564"/>
      <c r="I26" s="29"/>
      <c r="J26" s="41">
        <f>AK11</f>
        <v>3</v>
      </c>
      <c r="K26" s="60"/>
      <c r="L26" s="63">
        <f>AI11</f>
        <v>3</v>
      </c>
      <c r="M26" s="63">
        <f>AA16</f>
        <v>0</v>
      </c>
      <c r="N26" s="63">
        <f>AG11</f>
        <v>1</v>
      </c>
      <c r="O26" s="60"/>
      <c r="P26" s="35">
        <f>AE11</f>
        <v>0</v>
      </c>
      <c r="Q26" s="36">
        <f>AK16</f>
        <v>2</v>
      </c>
      <c r="R26" s="60"/>
      <c r="S26" s="63">
        <f>AI16</f>
        <v>1</v>
      </c>
      <c r="T26" s="63">
        <f>AA21</f>
        <v>0</v>
      </c>
      <c r="U26" s="63">
        <f>AG16</f>
        <v>3</v>
      </c>
      <c r="V26" s="60"/>
      <c r="W26" s="35">
        <f>AE16</f>
        <v>1</v>
      </c>
      <c r="X26" s="36">
        <f>IF($Z$25&gt;$AB$25,"1",)+IF($Z$26&gt;$AB$26,"1",)+IF($Z$27&gt;$AB$27,"1",)</f>
        <v>2</v>
      </c>
      <c r="Y26" s="60"/>
      <c r="Z26" s="106">
        <f>AI21</f>
        <v>1</v>
      </c>
      <c r="AA26" s="63"/>
      <c r="AB26" s="106">
        <f>AG21</f>
        <v>3</v>
      </c>
      <c r="AC26" s="60"/>
      <c r="AD26" s="43">
        <f>IF($Z$25&lt;$AB$25,"1",)+IF($Z$26&lt;$AB$26,"1",)+IF($Z$27&lt;$AB$27,"1",)</f>
        <v>1</v>
      </c>
      <c r="AE26" s="596"/>
      <c r="AF26" s="597"/>
      <c r="AG26" s="597"/>
      <c r="AH26" s="597"/>
      <c r="AI26" s="597"/>
      <c r="AJ26" s="597"/>
      <c r="AK26" s="598"/>
      <c r="AL26" s="799"/>
      <c r="AM26" s="603"/>
      <c r="AN26" s="800"/>
      <c r="AO26" s="801"/>
      <c r="AP26" s="802"/>
      <c r="AQ26" s="803"/>
      <c r="AR26" s="793"/>
      <c r="AS26" s="793"/>
      <c r="AT26" s="793"/>
      <c r="AU26" s="793"/>
      <c r="AV26" s="806"/>
      <c r="AW26" s="807"/>
      <c r="AX26" s="795"/>
      <c r="AY26" s="808"/>
      <c r="AZ26" s="581"/>
      <c r="BA26" s="581"/>
      <c r="BB26" s="797"/>
      <c r="BC26" s="796"/>
      <c r="BD26" s="581"/>
      <c r="BE26" s="796"/>
      <c r="BF26" s="581"/>
      <c r="BG26" s="245"/>
      <c r="BH26" s="196"/>
      <c r="BI26" s="196"/>
    </row>
    <row r="27" spans="2:70" ht="21.9" customHeight="1" x14ac:dyDescent="0.2">
      <c r="B27" s="9"/>
      <c r="C27" s="63">
        <f>IF(J26&gt;P26,"1",)+IF(Q26&gt;W26,"1",)+IF(X26&gt;AD26,"1",)</f>
        <v>3</v>
      </c>
      <c r="D27" s="56" t="s">
        <v>0</v>
      </c>
      <c r="E27" s="63">
        <f>IF(J26&lt;P26,"1",)+IF(Q26&lt;W26,"1",)+IF(X26&lt;AD26,"1",)+IF(AL26&lt;AR26,"1",)-(K24)-(R24)-(Y24)-(AM24)</f>
        <v>0</v>
      </c>
      <c r="F27" s="56" t="s">
        <v>1</v>
      </c>
      <c r="G27" s="69">
        <f>IF(Q28=0,0,IF(Q28=W28,1,IF(Q28&lt;&gt;"",IF(Q28&gt;W28,"0","0"),"")))+IF(X28=0,0,IF(X28=AD28,1,IF(X28&lt;&gt;"",IF(X28&gt;AD28,"0","0"),"")))</f>
        <v>0</v>
      </c>
      <c r="H27" s="184" t="s">
        <v>4</v>
      </c>
      <c r="I27" s="10"/>
      <c r="J27" s="103" t="str">
        <f>AD17</f>
        <v>●</v>
      </c>
      <c r="K27" s="60"/>
      <c r="L27" s="63">
        <f>AI12</f>
        <v>3</v>
      </c>
      <c r="M27" s="63" t="s">
        <v>2</v>
      </c>
      <c r="N27" s="63">
        <f>AG12</f>
        <v>2</v>
      </c>
      <c r="O27" s="60"/>
      <c r="P27" s="101" t="str">
        <f>X17</f>
        <v>○</v>
      </c>
      <c r="Q27" s="46" t="str">
        <f>AK17</f>
        <v>○</v>
      </c>
      <c r="R27" s="60"/>
      <c r="S27" s="63">
        <f>AI17</f>
        <v>3</v>
      </c>
      <c r="T27" s="63" t="s">
        <v>2</v>
      </c>
      <c r="U27" s="63">
        <f>AG17</f>
        <v>1</v>
      </c>
      <c r="V27" s="60"/>
      <c r="W27" s="101" t="str">
        <f>AE17</f>
        <v>●</v>
      </c>
      <c r="X27" s="46" t="str">
        <f>IF(X26=AD26,"",IF(X26&gt;AD26,"○","●"))</f>
        <v>○</v>
      </c>
      <c r="Y27" s="60"/>
      <c r="Z27" s="106">
        <f>AI22</f>
        <v>3</v>
      </c>
      <c r="AA27" s="63" t="s">
        <v>2</v>
      </c>
      <c r="AB27" s="106">
        <f>AG22</f>
        <v>2</v>
      </c>
      <c r="AC27" s="60"/>
      <c r="AD27" s="47" t="str">
        <f>IF(X26=AD26,"",IF(X26&lt;AD26,"○","●"))</f>
        <v>●</v>
      </c>
      <c r="AE27" s="596"/>
      <c r="AF27" s="597"/>
      <c r="AG27" s="597"/>
      <c r="AH27" s="597"/>
      <c r="AI27" s="597"/>
      <c r="AJ27" s="597"/>
      <c r="AK27" s="598"/>
      <c r="AL27" s="799"/>
      <c r="AM27" s="603"/>
      <c r="AN27" s="800"/>
      <c r="AO27" s="801"/>
      <c r="AP27" s="802"/>
      <c r="AQ27" s="803"/>
      <c r="AR27" s="793"/>
      <c r="AS27" s="793"/>
      <c r="AT27" s="793"/>
      <c r="AU27" s="793"/>
      <c r="AV27" s="806"/>
      <c r="AW27" s="807"/>
      <c r="AX27" s="795"/>
      <c r="AY27" s="808"/>
      <c r="AZ27" s="581"/>
      <c r="BA27" s="581"/>
      <c r="BB27" s="797"/>
      <c r="BC27" s="796"/>
      <c r="BD27" s="581"/>
      <c r="BE27" s="796"/>
      <c r="BF27" s="581"/>
      <c r="BG27" s="245"/>
      <c r="BH27" s="196"/>
      <c r="BI27" s="196"/>
    </row>
    <row r="28" spans="2:70" ht="20.100000000000001" customHeight="1" thickBot="1" x14ac:dyDescent="0.3">
      <c r="B28" s="13"/>
      <c r="C28" s="61">
        <f>SUM(+J28+$Q$28+$X$28+AL28)</f>
        <v>5</v>
      </c>
      <c r="D28" s="57" t="s">
        <v>5</v>
      </c>
      <c r="E28" s="55"/>
      <c r="F28" s="57"/>
      <c r="G28" s="57" t="s">
        <v>18</v>
      </c>
      <c r="H28" s="57">
        <f>SUM(R24+Y24)</f>
        <v>0</v>
      </c>
      <c r="I28" s="11"/>
      <c r="J28" s="41" t="str">
        <f>AD18</f>
        <v>1</v>
      </c>
      <c r="K28" s="60"/>
      <c r="L28" s="63">
        <f>AB18</f>
        <v>0</v>
      </c>
      <c r="M28" s="63"/>
      <c r="N28" s="63">
        <f>Z18</f>
        <v>0</v>
      </c>
      <c r="O28" s="60"/>
      <c r="P28" s="35" t="str">
        <f>X18</f>
        <v>2</v>
      </c>
      <c r="Q28" s="64" t="str">
        <f>AK18</f>
        <v>2</v>
      </c>
      <c r="R28" s="60"/>
      <c r="S28" s="63">
        <f t="shared" si="2"/>
        <v>0</v>
      </c>
      <c r="T28" s="63"/>
      <c r="U28" s="63">
        <f t="shared" si="3"/>
        <v>0</v>
      </c>
      <c r="V28" s="60"/>
      <c r="W28" s="66" t="str">
        <f>AE18</f>
        <v>1</v>
      </c>
      <c r="X28" s="191" t="str">
        <f>IF(X26=AD26,0,IF(X26&lt;&gt;"",IF(X26&gt;AD26,"2","1"),""))</f>
        <v>2</v>
      </c>
      <c r="Y28" s="84"/>
      <c r="Z28" s="109"/>
      <c r="AA28" s="109"/>
      <c r="AB28" s="109"/>
      <c r="AC28" s="84"/>
      <c r="AD28" s="192" t="str">
        <f>IF(AD26=X26,0,IF(AD26&lt;&gt;"",IF(X26&lt;AD26,"2","1"),""))</f>
        <v>1</v>
      </c>
      <c r="AE28" s="596"/>
      <c r="AF28" s="597"/>
      <c r="AG28" s="597"/>
      <c r="AH28" s="597"/>
      <c r="AI28" s="597"/>
      <c r="AJ28" s="597"/>
      <c r="AK28" s="598"/>
      <c r="AL28" s="205"/>
      <c r="AM28" s="194"/>
      <c r="AN28" s="804"/>
      <c r="AO28" s="805"/>
      <c r="AP28" s="229"/>
      <c r="AQ28" s="279"/>
      <c r="AR28" s="218"/>
      <c r="AS28" s="207"/>
      <c r="AT28" s="229"/>
      <c r="AU28" s="230"/>
      <c r="AV28" s="258"/>
      <c r="AW28" s="242"/>
      <c r="AX28" s="218"/>
      <c r="AY28" s="207"/>
      <c r="AZ28" s="236"/>
      <c r="BA28" s="236"/>
      <c r="BB28" s="237"/>
      <c r="BC28" s="238"/>
      <c r="BD28" s="236"/>
      <c r="BE28" s="238"/>
      <c r="BF28" s="236"/>
      <c r="BG28" s="231"/>
      <c r="BH28" s="269"/>
      <c r="BI28" s="269"/>
    </row>
    <row r="29" spans="2:70" ht="20.100000000000001" customHeight="1" x14ac:dyDescent="0.2">
      <c r="C29" s="62"/>
      <c r="D29" s="76"/>
      <c r="E29" s="48"/>
      <c r="F29" s="76"/>
      <c r="G29" s="76"/>
      <c r="H29" s="76"/>
      <c r="I29" s="1"/>
      <c r="J29" s="202"/>
      <c r="K29" s="90"/>
      <c r="L29" s="62"/>
      <c r="M29" s="62"/>
      <c r="N29" s="62"/>
      <c r="O29" s="90"/>
      <c r="P29" s="203"/>
      <c r="Q29" s="202"/>
      <c r="R29" s="90"/>
      <c r="S29" s="62"/>
      <c r="T29" s="62"/>
      <c r="U29" s="62"/>
      <c r="V29" s="90"/>
      <c r="W29" s="203"/>
      <c r="X29" s="202"/>
      <c r="Y29" s="90"/>
      <c r="Z29" s="118"/>
      <c r="AA29" s="118"/>
      <c r="AB29" s="118"/>
      <c r="AC29" s="90"/>
      <c r="AD29" s="203"/>
      <c r="AE29" s="202"/>
      <c r="AF29" s="90"/>
      <c r="AG29" s="118"/>
      <c r="AH29" s="118"/>
      <c r="AI29" s="108"/>
      <c r="AJ29" s="90"/>
      <c r="AK29" s="203"/>
      <c r="AL29" s="76"/>
      <c r="AM29" s="76"/>
      <c r="AN29" s="76"/>
      <c r="AO29" s="76"/>
      <c r="AP29" s="76"/>
      <c r="AQ29" s="76"/>
      <c r="AR29" s="76"/>
      <c r="AS29" s="19"/>
      <c r="AT29" s="19"/>
      <c r="AU29" s="19"/>
      <c r="AV29" s="45"/>
      <c r="AW29" s="45"/>
      <c r="AX29" s="45"/>
      <c r="AY29" s="45"/>
      <c r="AZ29" s="38"/>
      <c r="BA29" s="45"/>
    </row>
    <row r="30" spans="2:70" ht="20.100000000000001" customHeight="1" thickBot="1" x14ac:dyDescent="0.25">
      <c r="C30" s="126"/>
      <c r="D30" s="197"/>
      <c r="E30" s="198"/>
      <c r="F30" s="197"/>
      <c r="G30" s="199"/>
      <c r="H30" s="199"/>
      <c r="I30" s="126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1"/>
      <c r="X30" s="200"/>
      <c r="Y30" s="200"/>
      <c r="Z30" s="177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15"/>
      <c r="AM30" s="15"/>
      <c r="AN30" s="15"/>
      <c r="AO30" s="15"/>
      <c r="AP30" s="15"/>
      <c r="AQ30" s="15"/>
      <c r="AR30" s="15"/>
      <c r="AS30" s="17"/>
    </row>
    <row r="31" spans="2:70" ht="20.100000000000001" customHeight="1" x14ac:dyDescent="0.2">
      <c r="B31" s="638"/>
      <c r="C31" s="639"/>
      <c r="D31" s="639"/>
      <c r="E31" s="639"/>
      <c r="F31" s="639"/>
      <c r="G31" s="639"/>
      <c r="H31" s="639"/>
      <c r="I31" s="640"/>
      <c r="J31" s="644" t="s">
        <v>0</v>
      </c>
      <c r="K31" s="162"/>
      <c r="L31" s="605" t="s">
        <v>1</v>
      </c>
      <c r="M31" s="162"/>
      <c r="N31" s="605" t="s">
        <v>14</v>
      </c>
      <c r="O31" s="162"/>
      <c r="P31" s="606" t="s">
        <v>18</v>
      </c>
      <c r="Q31" s="644" t="s">
        <v>17</v>
      </c>
      <c r="R31" s="645"/>
      <c r="S31" s="677" t="s">
        <v>40</v>
      </c>
      <c r="T31" s="678"/>
      <c r="U31" s="679"/>
      <c r="V31" s="680" t="s">
        <v>7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680"/>
      <c r="AJ31" s="677" t="s">
        <v>11</v>
      </c>
      <c r="AK31" s="678"/>
      <c r="AL31" s="786" t="s">
        <v>12</v>
      </c>
      <c r="AM31" s="680"/>
      <c r="AN31" s="680"/>
      <c r="AO31" s="680"/>
      <c r="AP31" s="680"/>
      <c r="AQ31" s="680"/>
      <c r="AR31" s="680"/>
      <c r="AS31" s="680"/>
      <c r="AT31" s="680"/>
      <c r="AU31" s="680"/>
      <c r="AV31" s="680"/>
      <c r="AW31" s="677" t="s">
        <v>11</v>
      </c>
      <c r="AX31" s="678"/>
      <c r="AY31" s="630" t="s">
        <v>35</v>
      </c>
      <c r="AZ31" s="787"/>
      <c r="BA31" s="661" t="s">
        <v>36</v>
      </c>
      <c r="BB31" s="662"/>
      <c r="BC31" s="663" t="s">
        <v>37</v>
      </c>
      <c r="BD31" s="664"/>
      <c r="BE31" s="782" t="s">
        <v>38</v>
      </c>
      <c r="BF31" s="783"/>
      <c r="BG31" s="185"/>
      <c r="BH31" s="17"/>
      <c r="BI31" s="17"/>
      <c r="BJ31" s="186"/>
      <c r="BK31" s="186"/>
      <c r="BL31" s="186"/>
      <c r="BM31" s="186"/>
      <c r="BN31" s="17"/>
      <c r="BO31" s="186"/>
      <c r="BP31" s="186"/>
      <c r="BQ31" s="186"/>
      <c r="BR31" s="186"/>
    </row>
    <row r="32" spans="2:70" ht="20.100000000000001" customHeight="1" thickBot="1" x14ac:dyDescent="0.25">
      <c r="B32" s="641"/>
      <c r="C32" s="642"/>
      <c r="D32" s="642"/>
      <c r="E32" s="642"/>
      <c r="F32" s="642"/>
      <c r="G32" s="642"/>
      <c r="H32" s="642"/>
      <c r="I32" s="643"/>
      <c r="J32" s="634"/>
      <c r="K32" s="177"/>
      <c r="L32" s="635"/>
      <c r="M32" s="177"/>
      <c r="N32" s="635"/>
      <c r="O32" s="177"/>
      <c r="P32" s="585"/>
      <c r="Q32" s="634"/>
      <c r="R32" s="646"/>
      <c r="S32" s="669" t="s">
        <v>39</v>
      </c>
      <c r="T32" s="670"/>
      <c r="U32" s="671"/>
      <c r="V32" s="672" t="s">
        <v>8</v>
      </c>
      <c r="W32" s="672"/>
      <c r="X32" s="673"/>
      <c r="Y32" s="674" t="s">
        <v>9</v>
      </c>
      <c r="Z32" s="672"/>
      <c r="AA32" s="672"/>
      <c r="AB32" s="675" t="s">
        <v>10</v>
      </c>
      <c r="AC32" s="676"/>
      <c r="AD32" s="676"/>
      <c r="AE32" s="674" t="s">
        <v>13</v>
      </c>
      <c r="AF32" s="673"/>
      <c r="AG32" s="672" t="s">
        <v>11</v>
      </c>
      <c r="AH32" s="672"/>
      <c r="AI32" s="672"/>
      <c r="AJ32" s="669" t="s">
        <v>46</v>
      </c>
      <c r="AK32" s="670"/>
      <c r="AL32" s="784" t="s">
        <v>8</v>
      </c>
      <c r="AM32" s="635"/>
      <c r="AN32" s="635"/>
      <c r="AO32" s="785" t="s">
        <v>9</v>
      </c>
      <c r="AP32" s="529"/>
      <c r="AQ32" s="529"/>
      <c r="AR32" s="789" t="s">
        <v>44</v>
      </c>
      <c r="AS32" s="789"/>
      <c r="AT32" s="674" t="s">
        <v>45</v>
      </c>
      <c r="AU32" s="672"/>
      <c r="AV32" s="790"/>
      <c r="AW32" s="669" t="s">
        <v>46</v>
      </c>
      <c r="AX32" s="670"/>
      <c r="AY32" s="632"/>
      <c r="AZ32" s="788"/>
      <c r="BA32" s="636"/>
      <c r="BB32" s="637"/>
      <c r="BC32" s="665"/>
      <c r="BD32" s="666"/>
      <c r="BE32" s="791" t="s">
        <v>39</v>
      </c>
      <c r="BF32" s="792"/>
      <c r="BG32" s="185"/>
      <c r="BH32" s="17"/>
      <c r="BI32" s="17"/>
      <c r="BJ32" s="186"/>
      <c r="BK32" s="186"/>
      <c r="BL32" s="186"/>
      <c r="BM32" s="186"/>
      <c r="BN32" s="17"/>
      <c r="BO32" s="186"/>
      <c r="BP32" s="186"/>
      <c r="BQ32" s="186"/>
      <c r="BR32" s="186"/>
    </row>
    <row r="33" spans="2:70" ht="21.9" customHeight="1" x14ac:dyDescent="0.2">
      <c r="B33" s="33"/>
      <c r="C33" s="649" t="str">
        <f>C10</f>
        <v>KYOTO気づきエンジェルズ</v>
      </c>
      <c r="D33" s="649"/>
      <c r="E33" s="649"/>
      <c r="F33" s="649"/>
      <c r="G33" s="649"/>
      <c r="H33" s="649"/>
      <c r="I33" s="72"/>
      <c r="J33" s="181">
        <f>C12</f>
        <v>1</v>
      </c>
      <c r="K33" s="173"/>
      <c r="L33" s="173">
        <f>E12</f>
        <v>2</v>
      </c>
      <c r="M33" s="173"/>
      <c r="N33" s="174">
        <f>G12</f>
        <v>0</v>
      </c>
      <c r="O33" s="173">
        <f>IF(OR(L33="",L33=0),"",RANK(L33,$J33:$J36))</f>
        <v>2</v>
      </c>
      <c r="P33" s="72">
        <f>SUM(R9+Y9)</f>
        <v>0</v>
      </c>
      <c r="Q33" s="650">
        <f>C13</f>
        <v>4</v>
      </c>
      <c r="R33" s="651"/>
      <c r="S33" s="652">
        <f>IF(OR(Q33="",Q33=0),"",RANK(Q33,$Q33:Q36))</f>
        <v>3</v>
      </c>
      <c r="T33" s="653"/>
      <c r="U33" s="651"/>
      <c r="V33" s="653">
        <f>SUM(Q11+X11+AE11+AL11)</f>
        <v>4</v>
      </c>
      <c r="W33" s="653"/>
      <c r="X33" s="653"/>
      <c r="Y33" s="774">
        <f>SUM(W11+AD11+AK11+AR11)</f>
        <v>5</v>
      </c>
      <c r="Z33" s="653"/>
      <c r="AA33" s="775"/>
      <c r="AB33" s="657">
        <f>IF(V33=0,Y33*0,IF(Y33=0,V33*1,IF(OR(V33="",V33=0),"",V33-Y33)))</f>
        <v>-1</v>
      </c>
      <c r="AC33" s="650"/>
      <c r="AD33" s="720"/>
      <c r="AE33" s="658">
        <f>IF(OR(AB33="",AB33=0),"",RANK(AB33,$AB33:$AB35))</f>
        <v>2</v>
      </c>
      <c r="AF33" s="659"/>
      <c r="AG33" s="660">
        <f>IF(V33=0,Y33*0,IF(Y33=0,V33*1,IF(OR(V33="",V33=0),"",V33/Y33)))</f>
        <v>0.8</v>
      </c>
      <c r="AH33" s="660"/>
      <c r="AI33" s="660"/>
      <c r="AJ33" s="652">
        <f>IF(OR(AG33="",AG33=0),"",RANK(AG33,$AG$33:$AG$36))</f>
        <v>3</v>
      </c>
      <c r="AK33" s="651"/>
      <c r="AL33" s="652">
        <f>SUM(S9:S13)+SUM(Z9:Z13)+SUM(AG9:AG13)</f>
        <v>20</v>
      </c>
      <c r="AM33" s="653"/>
      <c r="AN33" s="653"/>
      <c r="AO33" s="774">
        <f>SUM(U9:U13)+SUM(AB9:AB13)+SUM(AI9:AI13)</f>
        <v>21</v>
      </c>
      <c r="AP33" s="653"/>
      <c r="AQ33" s="775"/>
      <c r="AR33" s="774">
        <f>IF(AL33=0,AO33*0,IF(AO33=0,AL33*1,IF(OR(AL33="",AL33=0),"",AL33-AO33)))</f>
        <v>-1</v>
      </c>
      <c r="AS33" s="775"/>
      <c r="AT33" s="776">
        <f>IF(AL33=0,AO33*0,IF(AL33=0,AO33*1,IF(OR(AL33="",AL33=0),"",AL33/AO33)))</f>
        <v>0.95238095238095233</v>
      </c>
      <c r="AU33" s="777"/>
      <c r="AV33" s="778"/>
      <c r="AW33" s="652">
        <f>IF(OR(AT33="",AT33=0),"",RANK(AT33,$AT$33:$AT$36))</f>
        <v>3</v>
      </c>
      <c r="AX33" s="651"/>
      <c r="AY33" s="779">
        <f>SUM(J33+L33)</f>
        <v>3</v>
      </c>
      <c r="AZ33" s="720"/>
      <c r="BA33" s="772">
        <f>C12</f>
        <v>1</v>
      </c>
      <c r="BB33" s="683"/>
      <c r="BC33" s="757">
        <f>IF(OR(AY33="",AY33=0),"",BA33/AY33)</f>
        <v>0.33333333333333331</v>
      </c>
      <c r="BD33" s="758"/>
      <c r="BE33" s="652">
        <f>IF(OR(BC33="",BC33=0),"",RANK(BC33,$BC$33:$BC$36))</f>
        <v>3</v>
      </c>
      <c r="BF33" s="773"/>
      <c r="BG33" s="176"/>
      <c r="BH33" s="176"/>
      <c r="BI33" s="176"/>
      <c r="BJ33" s="132"/>
      <c r="BK33" s="132"/>
      <c r="BL33" s="176"/>
      <c r="BM33" s="176"/>
      <c r="BN33" s="176"/>
      <c r="BO33" s="132"/>
      <c r="BP33" s="132"/>
      <c r="BQ33" s="176"/>
      <c r="BR33" s="176"/>
    </row>
    <row r="34" spans="2:70" ht="21.9" customHeight="1" x14ac:dyDescent="0.2">
      <c r="B34" s="30"/>
      <c r="C34" s="686" t="str">
        <f>C15</f>
        <v>ＶＣ京都</v>
      </c>
      <c r="D34" s="686"/>
      <c r="E34" s="686"/>
      <c r="F34" s="686"/>
      <c r="G34" s="686"/>
      <c r="H34" s="686"/>
      <c r="I34" s="73"/>
      <c r="J34" s="136">
        <f>C17</f>
        <v>2</v>
      </c>
      <c r="K34" s="171"/>
      <c r="L34" s="171">
        <f>E17</f>
        <v>1</v>
      </c>
      <c r="M34" s="171"/>
      <c r="N34" s="172">
        <f>G17</f>
        <v>0</v>
      </c>
      <c r="O34" s="171">
        <f>IF(OR(L34="",L34=0),"",RANK(L34,$J33:$J36))</f>
        <v>3</v>
      </c>
      <c r="P34" s="73">
        <f>SUM(K14+Y14)</f>
        <v>0</v>
      </c>
      <c r="Q34" s="687">
        <f>C18</f>
        <v>5</v>
      </c>
      <c r="R34" s="688"/>
      <c r="S34" s="689">
        <f>IF(OR(Q34="",Q34=0),"",RANK(Q34,$Q33:Q36))</f>
        <v>1</v>
      </c>
      <c r="T34" s="690"/>
      <c r="U34" s="691"/>
      <c r="V34" s="655">
        <f>SUM(J16+X16+AE16+AL16)</f>
        <v>5</v>
      </c>
      <c r="W34" s="655"/>
      <c r="X34" s="655"/>
      <c r="Y34" s="654">
        <f>SUM(P16+AD16+AK16+AR16)</f>
        <v>4</v>
      </c>
      <c r="Z34" s="655"/>
      <c r="AA34" s="656"/>
      <c r="AB34" s="692">
        <f>IF(V34=0,Y34*0,IF(Y34=0,V34*1,IF(OR(V34="",V34=0),"",V34-Y34)))</f>
        <v>1</v>
      </c>
      <c r="AC34" s="687"/>
      <c r="AD34" s="687"/>
      <c r="AE34" s="654">
        <f>IF(OR(AB34="",AB34=0),"",RANK(AB34,$AB33:$AB35))</f>
        <v>1</v>
      </c>
      <c r="AF34" s="656"/>
      <c r="AG34" s="713">
        <f>IF(V34=0,Y34*0,IF(Y34=0,V34*1,IF(OR(V34="",V34=0),"",V34/Y34)))</f>
        <v>1.25</v>
      </c>
      <c r="AH34" s="713"/>
      <c r="AI34" s="713"/>
      <c r="AJ34" s="699">
        <f>IF(OR(AG34="",AG34=0),"",RANK(AG34,$AG$33:$AG$36))</f>
        <v>2</v>
      </c>
      <c r="AK34" s="688"/>
      <c r="AL34" s="699">
        <f>SUM(L14:L18)+SUM(Z14:Z18)+SUM(AG14:AG18)</f>
        <v>19</v>
      </c>
      <c r="AM34" s="655"/>
      <c r="AN34" s="655"/>
      <c r="AO34" s="654">
        <f>SUM(N14:N18)+SUM(AB14:AB18)+SUM(AI14:AI18)</f>
        <v>18</v>
      </c>
      <c r="AP34" s="655"/>
      <c r="AQ34" s="656"/>
      <c r="AR34" s="654">
        <f>IF(AL34=0,AO34*0,IF(AO34=0,AL34*1,IF(OR(AL34="",AL34=0),"",AL34-AO34)))</f>
        <v>1</v>
      </c>
      <c r="AS34" s="656"/>
      <c r="AT34" s="704">
        <f>IF(AL34=0,AO34*0,IF(AL34=0,AO34*1,IF(OR(AL34="",AL34=0),"",AL34/AO34)))</f>
        <v>1.0555555555555556</v>
      </c>
      <c r="AU34" s="705"/>
      <c r="AV34" s="765"/>
      <c r="AW34" s="699">
        <f>IF(OR(AT34="",AT34=0),"",RANK(AT34,$AT$33:$AT$36))</f>
        <v>2</v>
      </c>
      <c r="AX34" s="688"/>
      <c r="AY34" s="700">
        <f>SUM(J34+L34)</f>
        <v>3</v>
      </c>
      <c r="AZ34" s="656"/>
      <c r="BA34" s="692">
        <f>C17</f>
        <v>2</v>
      </c>
      <c r="BB34" s="656"/>
      <c r="BC34" s="780">
        <f>IF(OR(AY34="",AY34=0),"",BA34/AY34)</f>
        <v>0.66666666666666663</v>
      </c>
      <c r="BD34" s="781"/>
      <c r="BE34" s="699">
        <f>IF(OR(BC34="",BC34=0),"",RANK(BC34,$BC$33:$BC$36))</f>
        <v>2</v>
      </c>
      <c r="BF34" s="764"/>
      <c r="BG34" s="176"/>
      <c r="BH34" s="176"/>
      <c r="BI34" s="176"/>
      <c r="BJ34" s="132"/>
      <c r="BK34" s="132"/>
      <c r="BL34" s="176"/>
      <c r="BM34" s="176"/>
      <c r="BN34" s="176"/>
      <c r="BO34" s="132"/>
      <c r="BP34" s="132"/>
      <c r="BQ34" s="176"/>
      <c r="BR34" s="176"/>
    </row>
    <row r="35" spans="2:70" ht="21.9" customHeight="1" thickBot="1" x14ac:dyDescent="0.25">
      <c r="B35" s="80"/>
      <c r="C35" s="768" t="str">
        <f>C20</f>
        <v>舞鶴クラブ</v>
      </c>
      <c r="D35" s="768"/>
      <c r="E35" s="768"/>
      <c r="F35" s="768"/>
      <c r="G35" s="768"/>
      <c r="H35" s="768"/>
      <c r="I35" s="74"/>
      <c r="J35" s="311">
        <f>C22</f>
        <v>0</v>
      </c>
      <c r="K35" s="176"/>
      <c r="L35" s="176">
        <f>E22</f>
        <v>3</v>
      </c>
      <c r="M35" s="176"/>
      <c r="N35" s="112">
        <f>G22</f>
        <v>0</v>
      </c>
      <c r="O35" s="176">
        <f>IF(OR(L35="",L35=0),"",RANK(L35,$J33:$J36))</f>
        <v>1</v>
      </c>
      <c r="P35" s="193">
        <f>SUM(K19+R19)</f>
        <v>0</v>
      </c>
      <c r="Q35" s="770">
        <f>C23</f>
        <v>3</v>
      </c>
      <c r="R35" s="771"/>
      <c r="S35" s="689">
        <f>IF(OR(Q35="",Q35=0),"",RANK(Q35,$Q33:Q36))</f>
        <v>4</v>
      </c>
      <c r="T35" s="690"/>
      <c r="U35" s="691"/>
      <c r="V35" s="689">
        <f>SUM(J21+Q21+AE21+AL21)</f>
        <v>2</v>
      </c>
      <c r="W35" s="690"/>
      <c r="X35" s="721"/>
      <c r="Y35" s="719">
        <f>SUM(P21+W21+AK21+AR21)</f>
        <v>7</v>
      </c>
      <c r="Z35" s="690"/>
      <c r="AA35" s="721"/>
      <c r="AB35" s="756">
        <f>IF(V35=0,Y35*0,IF(Y35=0,V35*1,IF(OR(V35="",V35=0),"",V35-Y35)))</f>
        <v>-5</v>
      </c>
      <c r="AC35" s="766"/>
      <c r="AD35" s="767"/>
      <c r="AE35" s="719">
        <f>IF(OR(AB35="",AB35=0),"",RANK(AB35,$AB33:$AB35))</f>
        <v>3</v>
      </c>
      <c r="AF35" s="721"/>
      <c r="AG35" s="760">
        <f>IF(V35=0,Y35*0,IF(Y35=0,V35*1,IF(OR(V35="",V35=0),"",V35/Y35)))</f>
        <v>0.2857142857142857</v>
      </c>
      <c r="AH35" s="761"/>
      <c r="AI35" s="761"/>
      <c r="AJ35" s="699">
        <f>IF(OR(AG35="",AG35=0),"",RANK(AG35,$AG$33:$AG$36))</f>
        <v>4</v>
      </c>
      <c r="AK35" s="688"/>
      <c r="AL35" s="689">
        <f>SUM(L19:L23)+SUM(S19:S23)+SUM(AG19:AG23)</f>
        <v>17</v>
      </c>
      <c r="AM35" s="690"/>
      <c r="AN35" s="721"/>
      <c r="AO35" s="654">
        <f>SUM(N19:N23)+SUM(U19:U23)+SUM(AI19:AI23)</f>
        <v>23</v>
      </c>
      <c r="AP35" s="655"/>
      <c r="AQ35" s="656"/>
      <c r="AR35" s="654">
        <f>IF(AL35=0,AO35*0,IF(AO35=0,AL35*1,IF(OR(AL35="",AL35=0),"",AL35-AO35)))</f>
        <v>-6</v>
      </c>
      <c r="AS35" s="656"/>
      <c r="AT35" s="704">
        <f>IF(AL35=0,AO35*0,IF(AL35=0,AO35*1,IF(OR(AL35="",AL35=0),"",AL35/AO35)))</f>
        <v>0.73913043478260865</v>
      </c>
      <c r="AU35" s="705"/>
      <c r="AV35" s="765"/>
      <c r="AW35" s="699">
        <f>IF(OR(AT35="",AT35=0),"",RANK(AT35,$AT$33:$AT$36))</f>
        <v>4</v>
      </c>
      <c r="AX35" s="688"/>
      <c r="AY35" s="700">
        <f>SUM(J35+L35)</f>
        <v>3</v>
      </c>
      <c r="AZ35" s="656"/>
      <c r="BA35" s="756">
        <f>C22</f>
        <v>0</v>
      </c>
      <c r="BB35" s="721"/>
      <c r="BC35" s="757">
        <f>IF(OR(AY35="",AY35=0),"",BA35/AY35)</f>
        <v>0</v>
      </c>
      <c r="BD35" s="758"/>
      <c r="BE35" s="699" t="str">
        <f>IF(OR(BC35="",BC35=0),"",RANK(BC35,$BC$33:$BC$36))</f>
        <v/>
      </c>
      <c r="BF35" s="764"/>
      <c r="BG35" s="112"/>
      <c r="BH35" s="176"/>
      <c r="BI35" s="176"/>
      <c r="BJ35" s="132"/>
      <c r="BK35" s="132"/>
      <c r="BL35" s="176"/>
      <c r="BM35" s="176"/>
      <c r="BN35" s="176"/>
      <c r="BO35" s="132"/>
      <c r="BP35" s="132"/>
      <c r="BQ35" s="176"/>
      <c r="BR35" s="176"/>
    </row>
    <row r="36" spans="2:70" ht="21.9" customHeight="1" thickBot="1" x14ac:dyDescent="0.25">
      <c r="B36" s="248"/>
      <c r="C36" s="768" t="str">
        <f>C25</f>
        <v>やましろジャンプgiris</v>
      </c>
      <c r="D36" s="768"/>
      <c r="E36" s="768"/>
      <c r="F36" s="768"/>
      <c r="G36" s="768"/>
      <c r="H36" s="768"/>
      <c r="I36" s="193"/>
      <c r="J36" s="372">
        <f>C27</f>
        <v>3</v>
      </c>
      <c r="K36" s="243"/>
      <c r="L36" s="243">
        <f>E27</f>
        <v>0</v>
      </c>
      <c r="M36" s="243"/>
      <c r="N36" s="247">
        <f>G27</f>
        <v>0</v>
      </c>
      <c r="O36" s="243"/>
      <c r="P36" s="193">
        <f>SUM(R24+Y24)</f>
        <v>0</v>
      </c>
      <c r="Q36" s="766">
        <f>C28</f>
        <v>5</v>
      </c>
      <c r="R36" s="690"/>
      <c r="S36" s="689">
        <f>IF(OR(Q36="",Q36=0),"",RANK(Q36,$Q$33:$Q$36))</f>
        <v>1</v>
      </c>
      <c r="T36" s="690"/>
      <c r="U36" s="691"/>
      <c r="V36" s="721">
        <f>SUM(J26+Q26+X26+AL26)</f>
        <v>7</v>
      </c>
      <c r="W36" s="769"/>
      <c r="X36" s="769"/>
      <c r="Y36" s="719">
        <f>SUM(P26+W26+AD26+AR26)</f>
        <v>2</v>
      </c>
      <c r="Z36" s="690"/>
      <c r="AA36" s="690"/>
      <c r="AB36" s="756">
        <f>IF(V36=0,Y36*0,IF(Y36=0,V36*1,IF(OR(V36="",V36=0),"",V36-Y36)))</f>
        <v>5</v>
      </c>
      <c r="AC36" s="766"/>
      <c r="AD36" s="767"/>
      <c r="AE36" s="719">
        <f>IF(OR(AB36="",AB36=0),"",RANK(AB36,$AB35:$AB36))</f>
        <v>1</v>
      </c>
      <c r="AF36" s="721"/>
      <c r="AG36" s="760">
        <f>IF(V36=0,Y36*0,IF(Y36=0,V36*1,IF(OR(V36="",V36=0),"",V36/Y36)))</f>
        <v>3.5</v>
      </c>
      <c r="AH36" s="761"/>
      <c r="AI36" s="761"/>
      <c r="AJ36" s="689">
        <f>IF(OR(AG36="",AG36=0),"",RANK(AG36,$AG$33:$AG$36))</f>
        <v>1</v>
      </c>
      <c r="AK36" s="691"/>
      <c r="AL36" s="689">
        <f>SUM(L24:L28)+SUM(S24:S28)+SUM(Z24:Z28)</f>
        <v>23</v>
      </c>
      <c r="AM36" s="690"/>
      <c r="AN36" s="690"/>
      <c r="AO36" s="719">
        <f>SUM(N24:N28)+SUM(U24:U28)+SUM(AB24:AB28)</f>
        <v>17</v>
      </c>
      <c r="AP36" s="690"/>
      <c r="AQ36" s="721"/>
      <c r="AR36" s="719">
        <f>IF(AL36=0,AO36*0,IF(AO36=0,AL36*1,IF(OR(AL36="",AL36=0),"",AL36-AO36)))</f>
        <v>6</v>
      </c>
      <c r="AS36" s="721"/>
      <c r="AT36" s="760">
        <f>IF(AL36=0,AO36*0,IF(AL36=0,AO36*1,IF(OR(AL36="",AL36=0),"",AL36/AO36)))</f>
        <v>1.3529411764705883</v>
      </c>
      <c r="AU36" s="761"/>
      <c r="AV36" s="762"/>
      <c r="AW36" s="689">
        <f>IF(OR(AT36="",AT36=0),"",RANK(AT36,$AT$33:$AT$36))</f>
        <v>1</v>
      </c>
      <c r="AX36" s="691"/>
      <c r="AY36" s="763">
        <f>SUM(J36+L36)</f>
        <v>3</v>
      </c>
      <c r="AZ36" s="721"/>
      <c r="BA36" s="756">
        <f>C27</f>
        <v>3</v>
      </c>
      <c r="BB36" s="721"/>
      <c r="BC36" s="757">
        <f>IF(OR(AY36="",AY36=0),"",BA36/AY36)</f>
        <v>1</v>
      </c>
      <c r="BD36" s="758"/>
      <c r="BE36" s="689">
        <f>IF(OR(BC36="",BC36=0),"",RANK(BC36,$BC$33:$BC$36))</f>
        <v>1</v>
      </c>
      <c r="BF36" s="759"/>
      <c r="BG36" s="176"/>
      <c r="BH36" s="176"/>
      <c r="BI36" s="176"/>
      <c r="BJ36" s="132"/>
      <c r="BK36" s="132"/>
      <c r="BL36" s="176"/>
      <c r="BM36" s="176"/>
      <c r="BN36" s="176"/>
      <c r="BO36" s="132"/>
      <c r="BP36" s="132"/>
      <c r="BQ36" s="176"/>
      <c r="BR36" s="176"/>
    </row>
    <row r="37" spans="2:70" ht="16.5" customHeight="1" x14ac:dyDescent="0.2">
      <c r="B37" s="249"/>
      <c r="C37" s="249"/>
      <c r="D37" s="249"/>
      <c r="E37" s="249"/>
      <c r="F37" s="249"/>
      <c r="G37" s="249"/>
      <c r="H37" s="249"/>
      <c r="I37" s="249"/>
      <c r="J37" s="250"/>
      <c r="K37" s="250"/>
      <c r="L37" s="250"/>
      <c r="M37" s="250"/>
      <c r="N37" s="162"/>
      <c r="O37" s="162"/>
      <c r="P37" s="162"/>
      <c r="Q37" s="251"/>
      <c r="R37" s="251"/>
      <c r="S37" s="251"/>
      <c r="T37" s="251"/>
      <c r="U37" s="251"/>
      <c r="V37" s="251"/>
      <c r="W37" s="251"/>
      <c r="X37" s="250"/>
      <c r="Y37" s="250"/>
      <c r="Z37" s="250"/>
      <c r="AA37" s="252"/>
      <c r="AB37" s="252"/>
      <c r="AC37" s="252"/>
      <c r="AD37" s="252"/>
      <c r="AE37" s="162"/>
      <c r="AF37" s="162"/>
      <c r="AG37" s="162"/>
      <c r="AH37" s="162"/>
      <c r="AI37" s="251"/>
      <c r="AJ37" s="251"/>
      <c r="AK37" s="251"/>
      <c r="AL37" s="251"/>
      <c r="AM37" s="251"/>
      <c r="AN37" s="250"/>
      <c r="AO37" s="253"/>
      <c r="AP37" s="162"/>
      <c r="AQ37" s="162"/>
      <c r="AR37" s="162"/>
      <c r="AS37" s="16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70" ht="16.5" customHeight="1" x14ac:dyDescent="0.2">
      <c r="B38" s="94"/>
      <c r="C38" s="94"/>
      <c r="D38" s="94"/>
      <c r="E38" s="94"/>
      <c r="F38" s="4"/>
      <c r="G38" s="95"/>
      <c r="H38" s="95"/>
      <c r="I38" s="95"/>
      <c r="J38" s="95"/>
      <c r="K38" s="95"/>
      <c r="L38" s="95"/>
      <c r="M38" s="95"/>
      <c r="N38" s="95"/>
      <c r="AN38" s="2"/>
      <c r="AO38" s="2"/>
      <c r="AP38" s="2"/>
      <c r="AQ38" s="2"/>
      <c r="AZ38" s="17"/>
      <c r="BA38" s="17"/>
      <c r="BB38" s="17"/>
    </row>
    <row r="39" spans="2:70" ht="21" x14ac:dyDescent="0.25">
      <c r="AU39" s="44"/>
      <c r="AV39" s="37"/>
      <c r="AW39" s="45"/>
      <c r="AX39" s="45"/>
      <c r="AY39" s="38"/>
      <c r="AZ39" s="187"/>
      <c r="BA39" s="187"/>
      <c r="BB39" s="187"/>
    </row>
    <row r="40" spans="2:70" ht="21" x14ac:dyDescent="0.25">
      <c r="AU40" s="44"/>
      <c r="AV40" s="37"/>
      <c r="AW40" s="45"/>
      <c r="AX40" s="45"/>
      <c r="AY40" s="38"/>
      <c r="AZ40" s="187"/>
      <c r="BA40" s="187"/>
      <c r="BB40" s="187"/>
    </row>
    <row r="41" spans="2:70" ht="21" x14ac:dyDescent="0.25">
      <c r="AU41" s="37"/>
      <c r="AV41" s="37"/>
      <c r="AW41" s="37"/>
      <c r="AX41" s="37"/>
      <c r="AY41" s="37"/>
      <c r="AZ41" s="187"/>
      <c r="BA41" s="187"/>
      <c r="BB41" s="187"/>
    </row>
    <row r="42" spans="2:70" ht="21" x14ac:dyDescent="0.25">
      <c r="AU42" s="37"/>
      <c r="AV42" s="37"/>
      <c r="AW42" s="37"/>
      <c r="AX42" s="37"/>
      <c r="AY42" s="37"/>
      <c r="AZ42" s="187"/>
      <c r="BA42" s="187"/>
      <c r="BB42" s="187"/>
    </row>
    <row r="43" spans="2:70" ht="21" x14ac:dyDescent="0.25">
      <c r="AU43" s="37"/>
      <c r="AV43" s="37"/>
      <c r="AW43" s="37"/>
      <c r="AX43" s="37"/>
      <c r="AY43" s="37"/>
      <c r="AZ43" s="187"/>
      <c r="BA43" s="187"/>
      <c r="BB43" s="187"/>
    </row>
    <row r="44" spans="2:70" ht="21" x14ac:dyDescent="0.25">
      <c r="AU44" s="37"/>
      <c r="AV44" s="37"/>
      <c r="AW44" s="37"/>
      <c r="AX44" s="37"/>
      <c r="AY44" s="37"/>
      <c r="AZ44" s="37"/>
      <c r="BA44" s="37"/>
    </row>
    <row r="45" spans="2:70" ht="21" x14ac:dyDescent="0.25">
      <c r="AU45" s="37"/>
      <c r="AV45" s="37"/>
      <c r="AW45" s="38"/>
      <c r="AX45" s="38"/>
      <c r="AY45" s="38"/>
      <c r="AZ45" s="38"/>
      <c r="BA45" s="38"/>
    </row>
    <row r="46" spans="2:70" ht="21" x14ac:dyDescent="0.25">
      <c r="AU46" s="37"/>
      <c r="AV46" s="37"/>
      <c r="AW46" s="38"/>
      <c r="AX46" s="38"/>
      <c r="AY46" s="38"/>
      <c r="AZ46" s="38"/>
      <c r="BA46" s="38"/>
    </row>
    <row r="47" spans="2:70" ht="21" x14ac:dyDescent="0.25">
      <c r="AU47" s="44"/>
      <c r="AV47" s="37"/>
      <c r="AW47" s="45"/>
      <c r="AX47" s="45"/>
      <c r="AY47" s="38"/>
      <c r="AZ47" s="38"/>
      <c r="BA47" s="45"/>
    </row>
    <row r="48" spans="2:70" ht="21" x14ac:dyDescent="0.25">
      <c r="AU48" s="44"/>
      <c r="AV48" s="37"/>
      <c r="AW48" s="45"/>
      <c r="AX48" s="45"/>
      <c r="AY48" s="38"/>
      <c r="AZ48" s="38"/>
      <c r="BA48" s="45"/>
    </row>
    <row r="49" spans="47:53" ht="21" x14ac:dyDescent="0.25">
      <c r="AU49" s="44"/>
      <c r="AV49" s="37"/>
      <c r="AW49" s="45"/>
      <c r="AX49" s="45"/>
      <c r="AY49" s="38"/>
      <c r="AZ49" s="38"/>
      <c r="BA49" s="45"/>
    </row>
    <row r="50" spans="47:53" ht="21" x14ac:dyDescent="0.25">
      <c r="AU50" s="44"/>
      <c r="AV50" s="37"/>
      <c r="AW50" s="45"/>
      <c r="AX50" s="45"/>
      <c r="AY50" s="38"/>
      <c r="AZ50" s="38"/>
      <c r="BA50" s="45"/>
    </row>
    <row r="51" spans="47:53" ht="21" x14ac:dyDescent="0.25">
      <c r="AU51" s="44"/>
      <c r="AV51" s="37"/>
      <c r="AW51" s="45"/>
      <c r="AX51" s="45"/>
      <c r="AY51" s="38"/>
      <c r="AZ51" s="38"/>
      <c r="BA51" s="45"/>
    </row>
    <row r="52" spans="47:53" ht="21" x14ac:dyDescent="0.25">
      <c r="AU52" s="44"/>
      <c r="AV52" s="37"/>
      <c r="AW52" s="45"/>
      <c r="AX52" s="45"/>
      <c r="AY52" s="38"/>
      <c r="AZ52" s="38"/>
      <c r="BA52" s="45"/>
    </row>
    <row r="53" spans="47:53" ht="21" x14ac:dyDescent="0.25">
      <c r="AU53" s="44"/>
      <c r="AV53" s="37"/>
      <c r="AW53" s="45"/>
      <c r="AX53" s="45"/>
      <c r="AY53" s="38"/>
      <c r="AZ53" s="38"/>
      <c r="BA53" s="45"/>
    </row>
    <row r="54" spans="47:53" ht="21" x14ac:dyDescent="0.25">
      <c r="AU54" s="44"/>
      <c r="AV54" s="37"/>
      <c r="AW54" s="45"/>
      <c r="AX54" s="45"/>
      <c r="AY54" s="38"/>
      <c r="AZ54" s="38"/>
      <c r="BA54" s="45"/>
    </row>
    <row r="55" spans="47:53" ht="21" x14ac:dyDescent="0.25">
      <c r="AU55" s="44"/>
      <c r="AV55" s="37"/>
      <c r="AW55" s="45"/>
      <c r="AX55" s="45"/>
      <c r="AY55" s="38"/>
      <c r="AZ55" s="38"/>
      <c r="BA55" s="45"/>
    </row>
    <row r="56" spans="47:53" ht="21" x14ac:dyDescent="0.25">
      <c r="AU56" s="44"/>
      <c r="AV56" s="37"/>
      <c r="AW56" s="45"/>
      <c r="AX56" s="45"/>
      <c r="AY56" s="38"/>
      <c r="AZ56" s="38"/>
      <c r="BA56" s="45"/>
    </row>
    <row r="57" spans="47:53" ht="21" x14ac:dyDescent="0.25">
      <c r="AU57" s="44"/>
      <c r="AV57" s="37"/>
      <c r="AW57" s="45"/>
      <c r="AX57" s="45"/>
      <c r="AY57" s="38"/>
      <c r="AZ57" s="38"/>
      <c r="BA57" s="45"/>
    </row>
    <row r="58" spans="47:53" ht="21" x14ac:dyDescent="0.25">
      <c r="AU58" s="44"/>
      <c r="AV58" s="37"/>
      <c r="AW58" s="45"/>
      <c r="AX58" s="45"/>
      <c r="AY58" s="38"/>
      <c r="AZ58" s="38"/>
      <c r="BA58" s="45"/>
    </row>
  </sheetData>
  <mergeCells count="181">
    <mergeCell ref="BF7:BF8"/>
    <mergeCell ref="AR8:AS8"/>
    <mergeCell ref="AT8:AU8"/>
    <mergeCell ref="AV8:AW8"/>
    <mergeCell ref="AZ8:BA8"/>
    <mergeCell ref="BB8:BC8"/>
    <mergeCell ref="L1:P2"/>
    <mergeCell ref="Q1:AO2"/>
    <mergeCell ref="C5:F6"/>
    <mergeCell ref="B7:I8"/>
    <mergeCell ref="J7:P8"/>
    <mergeCell ref="Q7:W8"/>
    <mergeCell ref="X7:AD8"/>
    <mergeCell ref="AE7:AK8"/>
    <mergeCell ref="AL7:AM8"/>
    <mergeCell ref="AN7:AO8"/>
    <mergeCell ref="BD8:BE8"/>
    <mergeCell ref="AP7:AQ8"/>
    <mergeCell ref="AR7:AW7"/>
    <mergeCell ref="AX7:AY8"/>
    <mergeCell ref="AZ7:BE7"/>
    <mergeCell ref="J9:P13"/>
    <mergeCell ref="C10:H11"/>
    <mergeCell ref="AL10:AM12"/>
    <mergeCell ref="AN10:AO12"/>
    <mergeCell ref="AP10:AQ12"/>
    <mergeCell ref="AR10:AS12"/>
    <mergeCell ref="AT10:AU12"/>
    <mergeCell ref="AV10:AW12"/>
    <mergeCell ref="AX10:AY12"/>
    <mergeCell ref="C15:H16"/>
    <mergeCell ref="AL15:AM17"/>
    <mergeCell ref="AN15:AO17"/>
    <mergeCell ref="AP15:AQ17"/>
    <mergeCell ref="AR15:AS17"/>
    <mergeCell ref="BF15:BF17"/>
    <mergeCell ref="AT15:AU17"/>
    <mergeCell ref="AV15:AW17"/>
    <mergeCell ref="AX15:AY17"/>
    <mergeCell ref="AZ15:BA17"/>
    <mergeCell ref="BB15:BC17"/>
    <mergeCell ref="BD15:BE17"/>
    <mergeCell ref="AJ14:AK15"/>
    <mergeCell ref="AC14:AD15"/>
    <mergeCell ref="AR20:AS22"/>
    <mergeCell ref="AT20:AU22"/>
    <mergeCell ref="AV20:AW22"/>
    <mergeCell ref="AX20:AY22"/>
    <mergeCell ref="AZ10:BA12"/>
    <mergeCell ref="BB10:BC12"/>
    <mergeCell ref="BD10:BE12"/>
    <mergeCell ref="BF10:BF12"/>
    <mergeCell ref="Q14:W18"/>
    <mergeCell ref="AJ9:AK10"/>
    <mergeCell ref="AC9:AD10"/>
    <mergeCell ref="V9:W10"/>
    <mergeCell ref="AT25:AU27"/>
    <mergeCell ref="AZ20:BA22"/>
    <mergeCell ref="BB20:BC22"/>
    <mergeCell ref="BD20:BE22"/>
    <mergeCell ref="BF20:BF22"/>
    <mergeCell ref="AE24:AK28"/>
    <mergeCell ref="C25:H26"/>
    <mergeCell ref="AL25:AM27"/>
    <mergeCell ref="AN25:AO27"/>
    <mergeCell ref="AP25:AQ27"/>
    <mergeCell ref="AR25:AS27"/>
    <mergeCell ref="BF25:BF27"/>
    <mergeCell ref="AN28:AO28"/>
    <mergeCell ref="AV25:AW27"/>
    <mergeCell ref="AX25:AY27"/>
    <mergeCell ref="AZ25:BA27"/>
    <mergeCell ref="BB25:BC27"/>
    <mergeCell ref="BD25:BE27"/>
    <mergeCell ref="AJ19:AK20"/>
    <mergeCell ref="X19:AD23"/>
    <mergeCell ref="C20:H21"/>
    <mergeCell ref="AL20:AM22"/>
    <mergeCell ref="AN20:AO22"/>
    <mergeCell ref="AP20:AQ22"/>
    <mergeCell ref="AT32:AV32"/>
    <mergeCell ref="AW32:AX32"/>
    <mergeCell ref="BE32:BF32"/>
    <mergeCell ref="B31:I32"/>
    <mergeCell ref="J31:J32"/>
    <mergeCell ref="L31:L32"/>
    <mergeCell ref="N31:N32"/>
    <mergeCell ref="P31:P32"/>
    <mergeCell ref="Q31:R32"/>
    <mergeCell ref="S31:U31"/>
    <mergeCell ref="V31:AI31"/>
    <mergeCell ref="S33:U33"/>
    <mergeCell ref="V33:X33"/>
    <mergeCell ref="Y33:AA33"/>
    <mergeCell ref="AB33:AD33"/>
    <mergeCell ref="AE33:AF33"/>
    <mergeCell ref="AG33:AI33"/>
    <mergeCell ref="AJ33:AK33"/>
    <mergeCell ref="BE31:BF31"/>
    <mergeCell ref="S32:U32"/>
    <mergeCell ref="V32:X32"/>
    <mergeCell ref="Y32:AA32"/>
    <mergeCell ref="AB32:AD32"/>
    <mergeCell ref="AE32:AF32"/>
    <mergeCell ref="AG32:AI32"/>
    <mergeCell ref="AJ32:AK32"/>
    <mergeCell ref="AL32:AN32"/>
    <mergeCell ref="AO32:AQ32"/>
    <mergeCell ref="AJ31:AK31"/>
    <mergeCell ref="AL31:AV31"/>
    <mergeCell ref="AW31:AX31"/>
    <mergeCell ref="AY31:AZ32"/>
    <mergeCell ref="BA31:BB32"/>
    <mergeCell ref="BC31:BD32"/>
    <mergeCell ref="AR32:AS32"/>
    <mergeCell ref="BA33:BB33"/>
    <mergeCell ref="BC33:BD33"/>
    <mergeCell ref="BE33:BF33"/>
    <mergeCell ref="C34:H34"/>
    <mergeCell ref="Q34:R34"/>
    <mergeCell ref="S34:U34"/>
    <mergeCell ref="V34:X34"/>
    <mergeCell ref="Y34:AA34"/>
    <mergeCell ref="AB34:AD34"/>
    <mergeCell ref="AE34:AF34"/>
    <mergeCell ref="AL33:AN33"/>
    <mergeCell ref="AO33:AQ33"/>
    <mergeCell ref="AR33:AS33"/>
    <mergeCell ref="AT33:AV33"/>
    <mergeCell ref="AW33:AX33"/>
    <mergeCell ref="AY33:AZ33"/>
    <mergeCell ref="AY34:AZ34"/>
    <mergeCell ref="BA34:BB34"/>
    <mergeCell ref="BC34:BD34"/>
    <mergeCell ref="BE34:BF34"/>
    <mergeCell ref="AR34:AS34"/>
    <mergeCell ref="AT34:AV34"/>
    <mergeCell ref="C33:H33"/>
    <mergeCell ref="Q33:R33"/>
    <mergeCell ref="C35:H35"/>
    <mergeCell ref="Q35:R35"/>
    <mergeCell ref="S35:U35"/>
    <mergeCell ref="V35:X35"/>
    <mergeCell ref="Y35:AA35"/>
    <mergeCell ref="AG34:AI34"/>
    <mergeCell ref="AJ34:AK34"/>
    <mergeCell ref="AL34:AN34"/>
    <mergeCell ref="AO34:AQ34"/>
    <mergeCell ref="C36:H36"/>
    <mergeCell ref="Q36:R36"/>
    <mergeCell ref="S36:U36"/>
    <mergeCell ref="V36:X36"/>
    <mergeCell ref="Y36:AA36"/>
    <mergeCell ref="AB36:AD36"/>
    <mergeCell ref="AE36:AF36"/>
    <mergeCell ref="AG36:AI36"/>
    <mergeCell ref="AJ36:AK36"/>
    <mergeCell ref="BA36:BB36"/>
    <mergeCell ref="BC36:BD36"/>
    <mergeCell ref="BE36:BF36"/>
    <mergeCell ref="T3:AF3"/>
    <mergeCell ref="AL36:AN36"/>
    <mergeCell ref="AO36:AQ36"/>
    <mergeCell ref="AR36:AS36"/>
    <mergeCell ref="AT36:AV36"/>
    <mergeCell ref="AW36:AX36"/>
    <mergeCell ref="AY36:AZ36"/>
    <mergeCell ref="BE35:BF35"/>
    <mergeCell ref="AR35:AS35"/>
    <mergeCell ref="AT35:AV35"/>
    <mergeCell ref="AW35:AX35"/>
    <mergeCell ref="AY35:AZ35"/>
    <mergeCell ref="BA35:BB35"/>
    <mergeCell ref="BC35:BD35"/>
    <mergeCell ref="AB35:AD35"/>
    <mergeCell ref="AE35:AF35"/>
    <mergeCell ref="AG35:AI35"/>
    <mergeCell ref="AJ35:AK35"/>
    <mergeCell ref="AL35:AN35"/>
    <mergeCell ref="AO35:AQ35"/>
    <mergeCell ref="AW34:AX34"/>
  </mergeCells>
  <phoneticPr fontId="6"/>
  <conditionalFormatting sqref="N33:N36">
    <cfRule type="cellIs" dxfId="528" priority="255" operator="equal">
      <formula>3</formula>
    </cfRule>
    <cfRule type="cellIs" dxfId="527" priority="257" operator="equal">
      <formula>1</formula>
    </cfRule>
    <cfRule type="cellIs" dxfId="526" priority="256" operator="equal">
      <formula>2</formula>
    </cfRule>
  </conditionalFormatting>
  <conditionalFormatting sqref="N34:O36 O33 AL33:AN36 AI37:AN38">
    <cfRule type="cellIs" dxfId="525" priority="258" stopIfTrue="1" operator="equal">
      <formula>5</formula>
    </cfRule>
  </conditionalFormatting>
  <conditionalFormatting sqref="N37:P37 AE37:AH37 AP37:AS37">
    <cfRule type="cellIs" dxfId="524" priority="273" stopIfTrue="1" operator="equal">
      <formula>2</formula>
    </cfRule>
    <cfRule type="cellIs" dxfId="523" priority="274" stopIfTrue="1" operator="equal">
      <formula>3</formula>
    </cfRule>
    <cfRule type="cellIs" dxfId="522" priority="272" stopIfTrue="1" operator="equal">
      <formula>1</formula>
    </cfRule>
  </conditionalFormatting>
  <conditionalFormatting sqref="O33 N34:O36">
    <cfRule type="cellIs" dxfId="521" priority="268" stopIfTrue="1" operator="equal">
      <formula>2</formula>
    </cfRule>
    <cfRule type="cellIs" dxfId="520" priority="267" stopIfTrue="1" operator="equal">
      <formula>3</formula>
    </cfRule>
    <cfRule type="cellIs" dxfId="519" priority="266" stopIfTrue="1" operator="equal">
      <formula>4</formula>
    </cfRule>
    <cfRule type="cellIs" dxfId="518" priority="265" stopIfTrue="1" operator="equal">
      <formula>5</formula>
    </cfRule>
    <cfRule type="cellIs" dxfId="517" priority="264" stopIfTrue="1" operator="equal">
      <formula>2</formula>
    </cfRule>
    <cfRule type="cellIs" dxfId="516" priority="269" stopIfTrue="1" operator="equal">
      <formula>1</formula>
    </cfRule>
    <cfRule type="cellIs" dxfId="515" priority="262" stopIfTrue="1" operator="equal">
      <formula>1</formula>
    </cfRule>
    <cfRule type="cellIs" dxfId="514" priority="271" stopIfTrue="1" operator="equal">
      <formula>3</formula>
    </cfRule>
    <cfRule type="cellIs" dxfId="513" priority="270" stopIfTrue="1" operator="equal">
      <formula>2</formula>
    </cfRule>
  </conditionalFormatting>
  <conditionalFormatting sqref="O33 AL33:AN36 N34:O36 AI37:AN38">
    <cfRule type="cellIs" dxfId="512" priority="260" stopIfTrue="1" operator="equal">
      <formula>3</formula>
    </cfRule>
    <cfRule type="cellIs" dxfId="511" priority="259" stopIfTrue="1" operator="equal">
      <formula>4</formula>
    </cfRule>
    <cfRule type="cellIs" dxfId="510" priority="261" stopIfTrue="1" operator="equal">
      <formula>2</formula>
    </cfRule>
  </conditionalFormatting>
  <conditionalFormatting sqref="O34:AO36 O33:AB33 AE33:AO33">
    <cfRule type="cellIs" dxfId="509" priority="250" operator="equal">
      <formula>5</formula>
    </cfRule>
    <cfRule type="cellIs" dxfId="508" priority="251" operator="equal">
      <formula>4</formula>
    </cfRule>
    <cfRule type="cellIs" dxfId="507" priority="254" operator="equal">
      <formula>1</formula>
    </cfRule>
    <cfRule type="cellIs" dxfId="506" priority="253" operator="equal">
      <formula>2</formula>
    </cfRule>
    <cfRule type="cellIs" dxfId="505" priority="252" operator="equal">
      <formula>3</formula>
    </cfRule>
    <cfRule type="cellIs" dxfId="504" priority="249" operator="equal">
      <formula>6</formula>
    </cfRule>
  </conditionalFormatting>
  <conditionalFormatting sqref="S32:S35">
    <cfRule type="cellIs" dxfId="503" priority="214" stopIfTrue="1" operator="equal">
      <formula>1</formula>
    </cfRule>
    <cfRule type="cellIs" dxfId="502" priority="213" stopIfTrue="1" operator="equal">
      <formula>2</formula>
    </cfRule>
    <cfRule type="cellIs" dxfId="501" priority="211" stopIfTrue="1" operator="equal">
      <formula>4</formula>
    </cfRule>
    <cfRule type="cellIs" dxfId="500" priority="212" stopIfTrue="1" operator="equal">
      <formula>3</formula>
    </cfRule>
    <cfRule type="cellIs" dxfId="499" priority="210" stopIfTrue="1" operator="equal">
      <formula>5</formula>
    </cfRule>
  </conditionalFormatting>
  <conditionalFormatting sqref="S33:S34">
    <cfRule type="cellIs" dxfId="498" priority="233" stopIfTrue="1" operator="equal">
      <formula>2</formula>
    </cfRule>
    <cfRule type="cellIs" dxfId="497" priority="232" stopIfTrue="1" operator="equal">
      <formula>1</formula>
    </cfRule>
    <cfRule type="cellIs" dxfId="496" priority="234" stopIfTrue="1" operator="equal">
      <formula>3</formula>
    </cfRule>
    <cfRule type="cellIs" dxfId="495" priority="228" stopIfTrue="1" operator="equal">
      <formula>5</formula>
    </cfRule>
    <cfRule type="cellIs" dxfId="494" priority="231" stopIfTrue="1" operator="equal">
      <formula>2</formula>
    </cfRule>
    <cfRule type="cellIs" dxfId="493" priority="230" stopIfTrue="1" operator="equal">
      <formula>3</formula>
    </cfRule>
    <cfRule type="cellIs" dxfId="492" priority="229" stopIfTrue="1" operator="equal">
      <formula>4</formula>
    </cfRule>
  </conditionalFormatting>
  <conditionalFormatting sqref="S33:S35">
    <cfRule type="cellIs" dxfId="491" priority="219" stopIfTrue="1" operator="equal">
      <formula>2</formula>
    </cfRule>
  </conditionalFormatting>
  <conditionalFormatting sqref="S35">
    <cfRule type="cellIs" dxfId="490" priority="218" stopIfTrue="1" operator="equal">
      <formula>3</formula>
    </cfRule>
    <cfRule type="cellIs" dxfId="489" priority="216" stopIfTrue="1" operator="equal">
      <formula>5</formula>
    </cfRule>
    <cfRule type="cellIs" dxfId="488" priority="215" stopIfTrue="1" operator="equal">
      <formula>2</formula>
    </cfRule>
    <cfRule type="cellIs" dxfId="487" priority="217" stopIfTrue="1" operator="equal">
      <formula>4</formula>
    </cfRule>
    <cfRule type="cellIs" dxfId="486" priority="222" stopIfTrue="1" operator="equal">
      <formula>3</formula>
    </cfRule>
    <cfRule type="cellIs" dxfId="485" priority="221" stopIfTrue="1" operator="equal">
      <formula>2</formula>
    </cfRule>
    <cfRule type="cellIs" dxfId="484" priority="220" stopIfTrue="1" operator="equal">
      <formula>1</formula>
    </cfRule>
  </conditionalFormatting>
  <conditionalFormatting sqref="S33:U36 AJ33:AK36">
    <cfRule type="cellIs" dxfId="483" priority="209" operator="equal">
      <formula>1</formula>
    </cfRule>
    <cfRule type="cellIs" dxfId="482" priority="207" operator="equal">
      <formula>3</formula>
    </cfRule>
    <cfRule type="cellIs" dxfId="481" priority="208" operator="equal">
      <formula>2</formula>
    </cfRule>
  </conditionalFormatting>
  <conditionalFormatting sqref="AB36 AJ36">
    <cfRule type="cellIs" dxfId="480" priority="245" stopIfTrue="1" operator="equal">
      <formula>2</formula>
    </cfRule>
    <cfRule type="cellIs" dxfId="479" priority="243" stopIfTrue="1" operator="equal">
      <formula>4</formula>
    </cfRule>
    <cfRule type="cellIs" dxfId="478" priority="242" stopIfTrue="1" operator="equal">
      <formula>5</formula>
    </cfRule>
    <cfRule type="cellIs" dxfId="477" priority="244" stopIfTrue="1" operator="equal">
      <formula>3</formula>
    </cfRule>
  </conditionalFormatting>
  <conditionalFormatting sqref="AB36">
    <cfRule type="cellIs" dxfId="476" priority="247" stopIfTrue="1" operator="equal">
      <formula>2</formula>
    </cfRule>
    <cfRule type="cellIs" dxfId="475" priority="248" stopIfTrue="1" operator="equal">
      <formula>3</formula>
    </cfRule>
    <cfRule type="cellIs" dxfId="474" priority="246" stopIfTrue="1" operator="equal">
      <formula>1</formula>
    </cfRule>
  </conditionalFormatting>
  <conditionalFormatting sqref="AB33:AD36">
    <cfRule type="cellIs" dxfId="473" priority="41" operator="equal">
      <formula>4</formula>
    </cfRule>
    <cfRule type="cellIs" dxfId="472" priority="42" operator="equal">
      <formula>3</formula>
    </cfRule>
    <cfRule type="cellIs" dxfId="471" priority="44" operator="equal">
      <formula>1</formula>
    </cfRule>
    <cfRule type="cellIs" dxfId="470" priority="43" operator="equal">
      <formula>2</formula>
    </cfRule>
  </conditionalFormatting>
  <conditionalFormatting sqref="AB36:AD36">
    <cfRule type="cellIs" dxfId="469" priority="1" operator="equal">
      <formula>5</formula>
    </cfRule>
  </conditionalFormatting>
  <conditionalFormatting sqref="AE32">
    <cfRule type="cellIs" dxfId="468" priority="223" stopIfTrue="1" operator="equal">
      <formula>5</formula>
    </cfRule>
    <cfRule type="cellIs" dxfId="467" priority="227" stopIfTrue="1" operator="equal">
      <formula>1</formula>
    </cfRule>
    <cfRule type="cellIs" dxfId="466" priority="226" stopIfTrue="1" operator="equal">
      <formula>2</formula>
    </cfRule>
    <cfRule type="cellIs" dxfId="465" priority="225" stopIfTrue="1" operator="equal">
      <formula>3</formula>
    </cfRule>
    <cfRule type="cellIs" dxfId="464" priority="224" stopIfTrue="1" operator="equal">
      <formula>4</formula>
    </cfRule>
  </conditionalFormatting>
  <conditionalFormatting sqref="AJ36 AB36 AL31:AM32">
    <cfRule type="cellIs" dxfId="463" priority="235" stopIfTrue="1" operator="equal">
      <formula>5</formula>
    </cfRule>
  </conditionalFormatting>
  <conditionalFormatting sqref="AJ36 AB36">
    <cfRule type="cellIs" dxfId="462" priority="241" stopIfTrue="1" operator="equal">
      <formula>2</formula>
    </cfRule>
  </conditionalFormatting>
  <conditionalFormatting sqref="AJ36">
    <cfRule type="cellIs" dxfId="461" priority="240" stopIfTrue="1" operator="equal">
      <formula>1</formula>
    </cfRule>
  </conditionalFormatting>
  <conditionalFormatting sqref="AL31:AM32 AB36 AJ36">
    <cfRule type="cellIs" dxfId="460" priority="236" stopIfTrue="1" operator="equal">
      <formula>4</formula>
    </cfRule>
    <cfRule type="cellIs" dxfId="459" priority="238" stopIfTrue="1" operator="equal">
      <formula>2</formula>
    </cfRule>
    <cfRule type="cellIs" dxfId="458" priority="237" stopIfTrue="1" operator="equal">
      <formula>3</formula>
    </cfRule>
  </conditionalFormatting>
  <conditionalFormatting sqref="AL31:AM32 AB36">
    <cfRule type="cellIs" dxfId="457" priority="239" stopIfTrue="1" operator="equal">
      <formula>1</formula>
    </cfRule>
  </conditionalFormatting>
  <conditionalFormatting sqref="AL33:AN36 AI37:AN38">
    <cfRule type="cellIs" dxfId="456" priority="263" stopIfTrue="1" operator="equal">
      <formula>1</formula>
    </cfRule>
  </conditionalFormatting>
  <conditionalFormatting sqref="AR32:AR36">
    <cfRule type="cellIs" dxfId="455" priority="48" operator="equal">
      <formula>3</formula>
    </cfRule>
    <cfRule type="cellIs" dxfId="454" priority="49" operator="equal">
      <formula>2</formula>
    </cfRule>
    <cfRule type="cellIs" dxfId="453" priority="50" operator="equal">
      <formula>1</formula>
    </cfRule>
  </conditionalFormatting>
  <conditionalFormatting sqref="AR33:AR36">
    <cfRule type="cellIs" dxfId="452" priority="45" operator="equal">
      <formula>6</formula>
    </cfRule>
    <cfRule type="cellIs" dxfId="451" priority="46" operator="equal">
      <formula>5</formula>
    </cfRule>
    <cfRule type="cellIs" dxfId="450" priority="47" operator="equal">
      <formula>4</formula>
    </cfRule>
  </conditionalFormatting>
  <conditionalFormatting sqref="AT32:AT36">
    <cfRule type="cellIs" dxfId="449" priority="65" operator="equal">
      <formula>1</formula>
    </cfRule>
    <cfRule type="cellIs" dxfId="448" priority="64" operator="equal">
      <formula>2</formula>
    </cfRule>
    <cfRule type="cellIs" dxfId="447" priority="63" operator="equal">
      <formula>3</formula>
    </cfRule>
  </conditionalFormatting>
  <conditionalFormatting sqref="AT33:AT36">
    <cfRule type="cellIs" dxfId="446" priority="60" operator="equal">
      <formula>6</formula>
    </cfRule>
    <cfRule type="cellIs" dxfId="445" priority="62" operator="equal">
      <formula>4</formula>
    </cfRule>
    <cfRule type="cellIs" dxfId="444" priority="61" operator="equal">
      <formula>5</formula>
    </cfRule>
  </conditionalFormatting>
  <conditionalFormatting sqref="AW33:AX36">
    <cfRule type="cellIs" dxfId="443" priority="54" operator="equal">
      <formula>6</formula>
    </cfRule>
    <cfRule type="cellIs" dxfId="442" priority="51" operator="equal">
      <formula>3</formula>
    </cfRule>
    <cfRule type="cellIs" dxfId="441" priority="55" operator="equal">
      <formula>5</formula>
    </cfRule>
    <cfRule type="cellIs" dxfId="440" priority="56" operator="equal">
      <formula>4</formula>
    </cfRule>
    <cfRule type="cellIs" dxfId="439" priority="57" operator="equal">
      <formula>3</formula>
    </cfRule>
    <cfRule type="cellIs" dxfId="438" priority="58" operator="equal">
      <formula>2</formula>
    </cfRule>
    <cfRule type="cellIs" dxfId="437" priority="53" operator="equal">
      <formula>1</formula>
    </cfRule>
    <cfRule type="cellIs" dxfId="436" priority="59" operator="equal">
      <formula>1</formula>
    </cfRule>
    <cfRule type="cellIs" dxfId="435" priority="52" operator="equal">
      <formula>2</formula>
    </cfRule>
  </conditionalFormatting>
  <conditionalFormatting sqref="AY33:AY36">
    <cfRule type="cellIs" priority="38" stopIfTrue="1" operator="equal">
      <formula>1</formula>
    </cfRule>
    <cfRule type="cellIs" priority="40" stopIfTrue="1" operator="equal">
      <formula>3</formula>
    </cfRule>
    <cfRule type="cellIs" priority="39" stopIfTrue="1" operator="equal">
      <formula>2</formula>
    </cfRule>
  </conditionalFormatting>
  <conditionalFormatting sqref="AZ38">
    <cfRule type="cellIs" dxfId="434" priority="93" operator="equal">
      <formula>3</formula>
    </cfRule>
    <cfRule type="cellIs" dxfId="433" priority="95" operator="equal">
      <formula>1</formula>
    </cfRule>
    <cfRule type="cellIs" dxfId="432" priority="94" operator="equal">
      <formula>2</formula>
    </cfRule>
  </conditionalFormatting>
  <conditionalFormatting sqref="AZ39:BA43">
    <cfRule type="cellIs" dxfId="431" priority="92" operator="equal">
      <formula>1</formula>
    </cfRule>
    <cfRule type="cellIs" dxfId="430" priority="91" operator="equal">
      <formula>2</formula>
    </cfRule>
    <cfRule type="cellIs" dxfId="429" priority="89" operator="equal">
      <formula>4</formula>
    </cfRule>
    <cfRule type="cellIs" dxfId="428" priority="88" operator="equal">
      <formula>5</formula>
    </cfRule>
    <cfRule type="cellIs" dxfId="427" priority="87" operator="equal">
      <formula>6</formula>
    </cfRule>
    <cfRule type="cellIs" dxfId="426" priority="90" operator="equal">
      <formula>3</formula>
    </cfRule>
  </conditionalFormatting>
  <conditionalFormatting sqref="BA33:BA36">
    <cfRule type="cellIs" priority="86" stopIfTrue="1" operator="equal">
      <formula>3</formula>
    </cfRule>
    <cfRule type="cellIs" priority="85" stopIfTrue="1" operator="equal">
      <formula>2</formula>
    </cfRule>
    <cfRule type="cellIs" priority="84" stopIfTrue="1" operator="equal">
      <formula>1</formula>
    </cfRule>
  </conditionalFormatting>
  <conditionalFormatting sqref="BC31">
    <cfRule type="cellIs" dxfId="425" priority="83" stopIfTrue="1" operator="equal">
      <formula>1</formula>
    </cfRule>
    <cfRule type="cellIs" dxfId="424" priority="82" stopIfTrue="1" operator="equal">
      <formula>2</formula>
    </cfRule>
    <cfRule type="cellIs" dxfId="423" priority="81" stopIfTrue="1" operator="equal">
      <formula>3</formula>
    </cfRule>
    <cfRule type="cellIs" dxfId="422" priority="80" stopIfTrue="1" operator="equal">
      <formula>4</formula>
    </cfRule>
    <cfRule type="cellIs" dxfId="421" priority="79" stopIfTrue="1" operator="equal">
      <formula>5</formula>
    </cfRule>
  </conditionalFormatting>
  <conditionalFormatting sqref="BC33:BC36">
    <cfRule type="cellIs" dxfId="420" priority="73" operator="equal">
      <formula>6</formula>
    </cfRule>
    <cfRule type="cellIs" dxfId="419" priority="78" operator="equal">
      <formula>1</formula>
    </cfRule>
    <cfRule type="cellIs" dxfId="418" priority="77" operator="equal">
      <formula>2</formula>
    </cfRule>
    <cfRule type="cellIs" dxfId="417" priority="76" operator="equal">
      <formula>3</formula>
    </cfRule>
    <cfRule type="cellIs" dxfId="416" priority="75" operator="equal">
      <formula>4</formula>
    </cfRule>
    <cfRule type="cellIs" dxfId="415" priority="74" operator="equal">
      <formula>5</formula>
    </cfRule>
  </conditionalFormatting>
  <conditionalFormatting sqref="BE33">
    <cfRule type="cellIs" dxfId="414" priority="70" stopIfTrue="1" operator="equal">
      <formula>1</formula>
    </cfRule>
    <cfRule type="cellIs" dxfId="413" priority="71" stopIfTrue="1" operator="equal">
      <formula>2</formula>
    </cfRule>
    <cfRule type="cellIs" dxfId="412" priority="72" stopIfTrue="1" operator="equal">
      <formula>3</formula>
    </cfRule>
    <cfRule type="cellIs" dxfId="411" priority="69" stopIfTrue="1" operator="equal">
      <formula>2</formula>
    </cfRule>
    <cfRule type="cellIs" dxfId="410" priority="66" stopIfTrue="1" operator="equal">
      <formula>5</formula>
    </cfRule>
    <cfRule type="cellIs" dxfId="409" priority="67" stopIfTrue="1" operator="equal">
      <formula>4</formula>
    </cfRule>
    <cfRule type="cellIs" dxfId="408" priority="68" stopIfTrue="1" operator="equal">
      <formula>3</formula>
    </cfRule>
  </conditionalFormatting>
  <conditionalFormatting sqref="BE33:BE34">
    <cfRule type="cellIs" dxfId="407" priority="34" stopIfTrue="1" operator="equal">
      <formula>2</formula>
    </cfRule>
  </conditionalFormatting>
  <conditionalFormatting sqref="BE33:BE36">
    <cfRule type="cellIs" dxfId="406" priority="2" operator="equal">
      <formula>3</formula>
    </cfRule>
    <cfRule type="cellIs" dxfId="405" priority="3" operator="equal">
      <formula>2</formula>
    </cfRule>
    <cfRule type="cellIs" dxfId="404" priority="4" operator="equal">
      <formula>1</formula>
    </cfRule>
    <cfRule type="cellIs" dxfId="403" priority="5" operator="equal">
      <formula>6</formula>
    </cfRule>
    <cfRule type="cellIs" dxfId="402" priority="6" operator="equal">
      <formula>5</formula>
    </cfRule>
    <cfRule type="cellIs" dxfId="401" priority="7" operator="equal">
      <formula>4</formula>
    </cfRule>
    <cfRule type="cellIs" dxfId="400" priority="8" operator="equal">
      <formula>3</formula>
    </cfRule>
    <cfRule type="cellIs" dxfId="399" priority="9" operator="equal">
      <formula>2</formula>
    </cfRule>
    <cfRule type="cellIs" dxfId="398" priority="10" operator="equal">
      <formula>1</formula>
    </cfRule>
    <cfRule type="cellIs" dxfId="397" priority="11" stopIfTrue="1" operator="equal">
      <formula>5</formula>
    </cfRule>
    <cfRule type="cellIs" dxfId="396" priority="12" stopIfTrue="1" operator="equal">
      <formula>4</formula>
    </cfRule>
    <cfRule type="cellIs" dxfId="395" priority="15" stopIfTrue="1" operator="equal">
      <formula>1</formula>
    </cfRule>
    <cfRule type="cellIs" dxfId="394" priority="14" stopIfTrue="1" operator="equal">
      <formula>2</formula>
    </cfRule>
    <cfRule type="cellIs" dxfId="393" priority="13" stopIfTrue="1" operator="equal">
      <formula>3</formula>
    </cfRule>
  </conditionalFormatting>
  <conditionalFormatting sqref="BE34">
    <cfRule type="cellIs" dxfId="392" priority="31" stopIfTrue="1" operator="equal">
      <formula>5</formula>
    </cfRule>
    <cfRule type="cellIs" dxfId="391" priority="37" stopIfTrue="1" operator="equal">
      <formula>3</formula>
    </cfRule>
    <cfRule type="cellIs" dxfId="390" priority="35" stopIfTrue="1" operator="equal">
      <formula>1</formula>
    </cfRule>
    <cfRule type="cellIs" dxfId="389" priority="32" stopIfTrue="1" operator="equal">
      <formula>4</formula>
    </cfRule>
    <cfRule type="cellIs" dxfId="388" priority="33" stopIfTrue="1" operator="equal">
      <formula>3</formula>
    </cfRule>
    <cfRule type="cellIs" dxfId="387" priority="36" stopIfTrue="1" operator="equal">
      <formula>2</formula>
    </cfRule>
  </conditionalFormatting>
  <conditionalFormatting sqref="BE34:BE35">
    <cfRule type="cellIs" dxfId="386" priority="27" stopIfTrue="1" operator="equal">
      <formula>2</formula>
    </cfRule>
  </conditionalFormatting>
  <conditionalFormatting sqref="BE35">
    <cfRule type="cellIs" dxfId="385" priority="29" stopIfTrue="1" operator="equal">
      <formula>2</formula>
    </cfRule>
    <cfRule type="cellIs" dxfId="384" priority="28" stopIfTrue="1" operator="equal">
      <formula>1</formula>
    </cfRule>
    <cfRule type="cellIs" dxfId="383" priority="26" stopIfTrue="1" operator="equal">
      <formula>3</formula>
    </cfRule>
    <cfRule type="cellIs" dxfId="382" priority="25" stopIfTrue="1" operator="equal">
      <formula>4</formula>
    </cfRule>
    <cfRule type="cellIs" dxfId="381" priority="24" stopIfTrue="1" operator="equal">
      <formula>5</formula>
    </cfRule>
    <cfRule type="cellIs" dxfId="380" priority="30" stopIfTrue="1" operator="equal">
      <formula>3</formula>
    </cfRule>
  </conditionalFormatting>
  <conditionalFormatting sqref="BE35:BE36">
    <cfRule type="cellIs" dxfId="379" priority="20" stopIfTrue="1" operator="equal">
      <formula>2</formula>
    </cfRule>
  </conditionalFormatting>
  <conditionalFormatting sqref="BE36">
    <cfRule type="cellIs" dxfId="378" priority="16" stopIfTrue="1" operator="equal">
      <formula>2</formula>
    </cfRule>
    <cfRule type="cellIs" dxfId="377" priority="17" stopIfTrue="1" operator="equal">
      <formula>5</formula>
    </cfRule>
    <cfRule type="cellIs" dxfId="376" priority="18" stopIfTrue="1" operator="equal">
      <formula>4</formula>
    </cfRule>
    <cfRule type="cellIs" dxfId="375" priority="19" stopIfTrue="1" operator="equal">
      <formula>3</formula>
    </cfRule>
    <cfRule type="cellIs" dxfId="374" priority="21" stopIfTrue="1" operator="equal">
      <formula>1</formula>
    </cfRule>
    <cfRule type="cellIs" dxfId="373" priority="22" stopIfTrue="1" operator="equal">
      <formula>2</formula>
    </cfRule>
    <cfRule type="cellIs" dxfId="372" priority="23" stopIfTrue="1" operator="equal">
      <formula>3</formula>
    </cfRule>
  </conditionalFormatting>
  <conditionalFormatting sqref="BH33:BH36">
    <cfRule type="cellIs" priority="152" stopIfTrue="1" operator="equal">
      <formula>3</formula>
    </cfRule>
    <cfRule type="cellIs" priority="151" stopIfTrue="1" operator="equal">
      <formula>2</formula>
    </cfRule>
    <cfRule type="cellIs" priority="150" stopIfTrue="1" operator="equal">
      <formula>1</formula>
    </cfRule>
  </conditionalFormatting>
  <conditionalFormatting sqref="BJ31">
    <cfRule type="cellIs" dxfId="371" priority="149" stopIfTrue="1" operator="equal">
      <formula>1</formula>
    </cfRule>
    <cfRule type="cellIs" dxfId="370" priority="148" stopIfTrue="1" operator="equal">
      <formula>2</formula>
    </cfRule>
    <cfRule type="cellIs" dxfId="369" priority="147" stopIfTrue="1" operator="equal">
      <formula>3</formula>
    </cfRule>
    <cfRule type="cellIs" dxfId="368" priority="146" stopIfTrue="1" operator="equal">
      <formula>4</formula>
    </cfRule>
    <cfRule type="cellIs" dxfId="367" priority="145" stopIfTrue="1" operator="equal">
      <formula>5</formula>
    </cfRule>
  </conditionalFormatting>
  <conditionalFormatting sqref="BJ33:BJ36">
    <cfRule type="cellIs" dxfId="366" priority="144" operator="equal">
      <formula>1</formula>
    </cfRule>
    <cfRule type="cellIs" dxfId="365" priority="143" operator="equal">
      <formula>2</formula>
    </cfRule>
    <cfRule type="cellIs" dxfId="364" priority="142" operator="equal">
      <formula>3</formula>
    </cfRule>
    <cfRule type="cellIs" dxfId="363" priority="141" operator="equal">
      <formula>4</formula>
    </cfRule>
    <cfRule type="cellIs" dxfId="362" priority="140" operator="equal">
      <formula>5</formula>
    </cfRule>
    <cfRule type="cellIs" dxfId="361" priority="139" operator="equal">
      <formula>6</formula>
    </cfRule>
  </conditionalFormatting>
  <conditionalFormatting sqref="BL33">
    <cfRule type="cellIs" dxfId="360" priority="134" stopIfTrue="1" operator="equal">
      <formula>3</formula>
    </cfRule>
    <cfRule type="cellIs" dxfId="359" priority="135" stopIfTrue="1" operator="equal">
      <formula>2</formula>
    </cfRule>
    <cfRule type="cellIs" dxfId="358" priority="136" stopIfTrue="1" operator="equal">
      <formula>1</formula>
    </cfRule>
    <cfRule type="cellIs" dxfId="357" priority="137" stopIfTrue="1" operator="equal">
      <formula>2</formula>
    </cfRule>
    <cfRule type="cellIs" dxfId="356" priority="138" stopIfTrue="1" operator="equal">
      <formula>3</formula>
    </cfRule>
    <cfRule type="cellIs" dxfId="355" priority="132" stopIfTrue="1" operator="equal">
      <formula>5</formula>
    </cfRule>
    <cfRule type="cellIs" dxfId="354" priority="133" stopIfTrue="1" operator="equal">
      <formula>4</formula>
    </cfRule>
  </conditionalFormatting>
  <conditionalFormatting sqref="BL33:BL34">
    <cfRule type="cellIs" dxfId="353" priority="128" stopIfTrue="1" operator="equal">
      <formula>2</formula>
    </cfRule>
  </conditionalFormatting>
  <conditionalFormatting sqref="BL33:BL36">
    <cfRule type="cellIs" dxfId="352" priority="96" operator="equal">
      <formula>3</formula>
    </cfRule>
    <cfRule type="cellIs" dxfId="351" priority="105" stopIfTrue="1" operator="equal">
      <formula>5</formula>
    </cfRule>
    <cfRule type="cellIs" dxfId="350" priority="109" stopIfTrue="1" operator="equal">
      <formula>1</formula>
    </cfRule>
    <cfRule type="cellIs" dxfId="349" priority="108" stopIfTrue="1" operator="equal">
      <formula>2</formula>
    </cfRule>
    <cfRule type="cellIs" dxfId="348" priority="107" stopIfTrue="1" operator="equal">
      <formula>3</formula>
    </cfRule>
    <cfRule type="cellIs" dxfId="347" priority="106" stopIfTrue="1" operator="equal">
      <formula>4</formula>
    </cfRule>
    <cfRule type="cellIs" dxfId="346" priority="104" operator="equal">
      <formula>1</formula>
    </cfRule>
    <cfRule type="cellIs" dxfId="345" priority="103" operator="equal">
      <formula>2</formula>
    </cfRule>
    <cfRule type="cellIs" dxfId="344" priority="102" operator="equal">
      <formula>3</formula>
    </cfRule>
    <cfRule type="cellIs" dxfId="343" priority="101" operator="equal">
      <formula>4</formula>
    </cfRule>
    <cfRule type="cellIs" dxfId="342" priority="100" operator="equal">
      <formula>5</formula>
    </cfRule>
    <cfRule type="cellIs" dxfId="341" priority="99" operator="equal">
      <formula>6</formula>
    </cfRule>
    <cfRule type="cellIs" dxfId="340" priority="98" operator="equal">
      <formula>1</formula>
    </cfRule>
    <cfRule type="cellIs" dxfId="339" priority="97" operator="equal">
      <formula>2</formula>
    </cfRule>
  </conditionalFormatting>
  <conditionalFormatting sqref="BL34">
    <cfRule type="cellIs" dxfId="338" priority="125" stopIfTrue="1" operator="equal">
      <formula>5</formula>
    </cfRule>
    <cfRule type="cellIs" dxfId="337" priority="131" stopIfTrue="1" operator="equal">
      <formula>3</formula>
    </cfRule>
    <cfRule type="cellIs" dxfId="336" priority="129" stopIfTrue="1" operator="equal">
      <formula>1</formula>
    </cfRule>
    <cfRule type="cellIs" dxfId="335" priority="127" stopIfTrue="1" operator="equal">
      <formula>3</formula>
    </cfRule>
    <cfRule type="cellIs" dxfId="334" priority="126" stopIfTrue="1" operator="equal">
      <formula>4</formula>
    </cfRule>
    <cfRule type="cellIs" dxfId="333" priority="130" stopIfTrue="1" operator="equal">
      <formula>2</formula>
    </cfRule>
  </conditionalFormatting>
  <conditionalFormatting sqref="BL34:BL35">
    <cfRule type="cellIs" dxfId="332" priority="121" stopIfTrue="1" operator="equal">
      <formula>2</formula>
    </cfRule>
  </conditionalFormatting>
  <conditionalFormatting sqref="BL35">
    <cfRule type="cellIs" dxfId="331" priority="124" stopIfTrue="1" operator="equal">
      <formula>3</formula>
    </cfRule>
    <cfRule type="cellIs" dxfId="330" priority="123" stopIfTrue="1" operator="equal">
      <formula>2</formula>
    </cfRule>
    <cfRule type="cellIs" dxfId="329" priority="122" stopIfTrue="1" operator="equal">
      <formula>1</formula>
    </cfRule>
    <cfRule type="cellIs" dxfId="328" priority="120" stopIfTrue="1" operator="equal">
      <formula>3</formula>
    </cfRule>
    <cfRule type="cellIs" dxfId="327" priority="119" stopIfTrue="1" operator="equal">
      <formula>4</formula>
    </cfRule>
    <cfRule type="cellIs" dxfId="326" priority="118" stopIfTrue="1" operator="equal">
      <formula>5</formula>
    </cfRule>
  </conditionalFormatting>
  <conditionalFormatting sqref="BL35:BL36">
    <cfRule type="cellIs" dxfId="325" priority="114" stopIfTrue="1" operator="equal">
      <formula>2</formula>
    </cfRule>
  </conditionalFormatting>
  <conditionalFormatting sqref="BL36">
    <cfRule type="cellIs" dxfId="324" priority="117" stopIfTrue="1" operator="equal">
      <formula>3</formula>
    </cfRule>
    <cfRule type="cellIs" dxfId="323" priority="116" stopIfTrue="1" operator="equal">
      <formula>2</formula>
    </cfRule>
    <cfRule type="cellIs" dxfId="322" priority="113" stopIfTrue="1" operator="equal">
      <formula>3</formula>
    </cfRule>
    <cfRule type="cellIs" dxfId="321" priority="112" stopIfTrue="1" operator="equal">
      <formula>4</formula>
    </cfRule>
    <cfRule type="cellIs" dxfId="320" priority="111" stopIfTrue="1" operator="equal">
      <formula>5</formula>
    </cfRule>
    <cfRule type="cellIs" dxfId="319" priority="110" stopIfTrue="1" operator="equal">
      <formula>2</formula>
    </cfRule>
    <cfRule type="cellIs" dxfId="318" priority="115" stopIfTrue="1" operator="equal">
      <formula>1</formula>
    </cfRule>
  </conditionalFormatting>
  <conditionalFormatting sqref="BO31">
    <cfRule type="cellIs" dxfId="317" priority="202" stopIfTrue="1" operator="equal">
      <formula>5</formula>
    </cfRule>
    <cfRule type="cellIs" dxfId="316" priority="203" stopIfTrue="1" operator="equal">
      <formula>4</formula>
    </cfRule>
    <cfRule type="cellIs" dxfId="315" priority="204" stopIfTrue="1" operator="equal">
      <formula>3</formula>
    </cfRule>
    <cfRule type="cellIs" dxfId="314" priority="206" stopIfTrue="1" operator="equal">
      <formula>1</formula>
    </cfRule>
    <cfRule type="cellIs" dxfId="313" priority="205" stopIfTrue="1" operator="equal">
      <formula>2</formula>
    </cfRule>
  </conditionalFormatting>
  <conditionalFormatting sqref="BO33:BO36">
    <cfRule type="cellIs" dxfId="312" priority="200" operator="equal">
      <formula>2</formula>
    </cfRule>
    <cfRule type="cellIs" dxfId="311" priority="199" operator="equal">
      <formula>3</formula>
    </cfRule>
    <cfRule type="cellIs" dxfId="310" priority="198" operator="equal">
      <formula>4</formula>
    </cfRule>
    <cfRule type="cellIs" dxfId="309" priority="197" operator="equal">
      <formula>5</formula>
    </cfRule>
    <cfRule type="cellIs" dxfId="308" priority="196" operator="equal">
      <formula>6</formula>
    </cfRule>
    <cfRule type="cellIs" dxfId="307" priority="201" operator="equal">
      <formula>1</formula>
    </cfRule>
  </conditionalFormatting>
  <conditionalFormatting sqref="BQ33">
    <cfRule type="cellIs" dxfId="306" priority="194" stopIfTrue="1" operator="equal">
      <formula>2</formula>
    </cfRule>
    <cfRule type="cellIs" dxfId="305" priority="191" stopIfTrue="1" operator="equal">
      <formula>3</formula>
    </cfRule>
    <cfRule type="cellIs" dxfId="304" priority="190" stopIfTrue="1" operator="equal">
      <formula>4</formula>
    </cfRule>
    <cfRule type="cellIs" dxfId="303" priority="192" stopIfTrue="1" operator="equal">
      <formula>2</formula>
    </cfRule>
    <cfRule type="cellIs" dxfId="302" priority="193" stopIfTrue="1" operator="equal">
      <formula>1</formula>
    </cfRule>
    <cfRule type="cellIs" dxfId="301" priority="195" stopIfTrue="1" operator="equal">
      <formula>3</formula>
    </cfRule>
    <cfRule type="cellIs" dxfId="300" priority="189" stopIfTrue="1" operator="equal">
      <formula>5</formula>
    </cfRule>
  </conditionalFormatting>
  <conditionalFormatting sqref="BQ33:BQ34">
    <cfRule type="cellIs" dxfId="299" priority="185" stopIfTrue="1" operator="equal">
      <formula>2</formula>
    </cfRule>
  </conditionalFormatting>
  <conditionalFormatting sqref="BQ33:BQ36">
    <cfRule type="cellIs" dxfId="298" priority="154" operator="equal">
      <formula>2</formula>
    </cfRule>
    <cfRule type="cellIs" dxfId="297" priority="155" operator="equal">
      <formula>1</formula>
    </cfRule>
    <cfRule type="cellIs" dxfId="296" priority="156" operator="equal">
      <formula>6</formula>
    </cfRule>
    <cfRule type="cellIs" dxfId="295" priority="157" operator="equal">
      <formula>5</formula>
    </cfRule>
    <cfRule type="cellIs" dxfId="294" priority="158" operator="equal">
      <formula>4</formula>
    </cfRule>
    <cfRule type="cellIs" dxfId="293" priority="159" operator="equal">
      <formula>3</formula>
    </cfRule>
    <cfRule type="cellIs" dxfId="292" priority="160" operator="equal">
      <formula>2</formula>
    </cfRule>
    <cfRule type="cellIs" dxfId="291" priority="161" operator="equal">
      <formula>1</formula>
    </cfRule>
    <cfRule type="cellIs" dxfId="290" priority="163" stopIfTrue="1" operator="equal">
      <formula>4</formula>
    </cfRule>
    <cfRule type="cellIs" dxfId="289" priority="164" stopIfTrue="1" operator="equal">
      <formula>3</formula>
    </cfRule>
    <cfRule type="cellIs" dxfId="288" priority="165" stopIfTrue="1" operator="equal">
      <formula>2</formula>
    </cfRule>
    <cfRule type="cellIs" dxfId="287" priority="153" operator="equal">
      <formula>3</formula>
    </cfRule>
    <cfRule type="cellIs" dxfId="286" priority="162" stopIfTrue="1" operator="equal">
      <formula>5</formula>
    </cfRule>
    <cfRule type="cellIs" dxfId="285" priority="166" stopIfTrue="1" operator="equal">
      <formula>1</formula>
    </cfRule>
  </conditionalFormatting>
  <conditionalFormatting sqref="BQ34">
    <cfRule type="cellIs" dxfId="284" priority="183" stopIfTrue="1" operator="equal">
      <formula>4</formula>
    </cfRule>
    <cfRule type="cellIs" dxfId="283" priority="188" stopIfTrue="1" operator="equal">
      <formula>3</formula>
    </cfRule>
    <cfRule type="cellIs" dxfId="282" priority="184" stopIfTrue="1" operator="equal">
      <formula>3</formula>
    </cfRule>
    <cfRule type="cellIs" dxfId="281" priority="187" stopIfTrue="1" operator="equal">
      <formula>2</formula>
    </cfRule>
    <cfRule type="cellIs" dxfId="280" priority="182" stopIfTrue="1" operator="equal">
      <formula>5</formula>
    </cfRule>
    <cfRule type="cellIs" dxfId="279" priority="186" stopIfTrue="1" operator="equal">
      <formula>1</formula>
    </cfRule>
  </conditionalFormatting>
  <conditionalFormatting sqref="BQ34:BQ35">
    <cfRule type="cellIs" dxfId="278" priority="178" stopIfTrue="1" operator="equal">
      <formula>2</formula>
    </cfRule>
  </conditionalFormatting>
  <conditionalFormatting sqref="BQ35">
    <cfRule type="cellIs" dxfId="277" priority="181" stopIfTrue="1" operator="equal">
      <formula>3</formula>
    </cfRule>
    <cfRule type="cellIs" dxfId="276" priority="180" stopIfTrue="1" operator="equal">
      <formula>2</formula>
    </cfRule>
    <cfRule type="cellIs" dxfId="275" priority="179" stopIfTrue="1" operator="equal">
      <formula>1</formula>
    </cfRule>
    <cfRule type="cellIs" dxfId="274" priority="177" stopIfTrue="1" operator="equal">
      <formula>3</formula>
    </cfRule>
    <cfRule type="cellIs" dxfId="273" priority="175" stopIfTrue="1" operator="equal">
      <formula>5</formula>
    </cfRule>
    <cfRule type="cellIs" dxfId="272" priority="176" stopIfTrue="1" operator="equal">
      <formula>4</formula>
    </cfRule>
  </conditionalFormatting>
  <conditionalFormatting sqref="BQ35:BQ36">
    <cfRule type="cellIs" dxfId="271" priority="171" stopIfTrue="1" operator="equal">
      <formula>2</formula>
    </cfRule>
  </conditionalFormatting>
  <conditionalFormatting sqref="BQ36">
    <cfRule type="cellIs" dxfId="270" priority="167" stopIfTrue="1" operator="equal">
      <formula>2</formula>
    </cfRule>
    <cfRule type="cellIs" dxfId="269" priority="174" stopIfTrue="1" operator="equal">
      <formula>3</formula>
    </cfRule>
    <cfRule type="cellIs" dxfId="268" priority="173" stopIfTrue="1" operator="equal">
      <formula>2</formula>
    </cfRule>
    <cfRule type="cellIs" dxfId="267" priority="170" stopIfTrue="1" operator="equal">
      <formula>3</formula>
    </cfRule>
    <cfRule type="cellIs" dxfId="266" priority="169" stopIfTrue="1" operator="equal">
      <formula>4</formula>
    </cfRule>
    <cfRule type="cellIs" dxfId="265" priority="168" stopIfTrue="1" operator="equal">
      <formula>5</formula>
    </cfRule>
    <cfRule type="cellIs" dxfId="264" priority="172" stopIfTrue="1" operator="equal">
      <formula>1</formula>
    </cfRule>
  </conditionalFormatting>
  <pageMargins left="0.25590551181102361" right="0" top="0.39370078740157483" bottom="0" header="0.19685039370078741" footer="0"/>
  <pageSetup paperSize="9" scale="57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B1:BR58"/>
  <sheetViews>
    <sheetView workbookViewId="0"/>
  </sheetViews>
  <sheetFormatPr defaultRowHeight="14.4" x14ac:dyDescent="0.2"/>
  <cols>
    <col min="1" max="1" width="5.6640625" customWidth="1"/>
    <col min="2" max="2" width="0.44140625" customWidth="1"/>
    <col min="3" max="6" width="6.109375" customWidth="1"/>
    <col min="7" max="8" width="6.109375" style="4" customWidth="1"/>
    <col min="9" max="9" width="0.44140625" customWidth="1"/>
    <col min="10" max="10" width="4.5546875" customWidth="1"/>
    <col min="11" max="11" width="2" customWidth="1"/>
    <col min="12" max="12" width="5.5546875" customWidth="1"/>
    <col min="13" max="13" width="2.109375" customWidth="1"/>
    <col min="14" max="14" width="5.5546875" customWidth="1"/>
    <col min="15" max="15" width="2" customWidth="1"/>
    <col min="16" max="17" width="4.5546875" customWidth="1"/>
    <col min="18" max="18" width="2" customWidth="1"/>
    <col min="19" max="19" width="5.5546875" customWidth="1"/>
    <col min="20" max="20" width="2.109375" customWidth="1"/>
    <col min="21" max="21" width="5.5546875" customWidth="1"/>
    <col min="22" max="22" width="2" customWidth="1"/>
    <col min="23" max="24" width="4.5546875" customWidth="1"/>
    <col min="25" max="25" width="2" customWidth="1"/>
    <col min="26" max="26" width="5.5546875" customWidth="1"/>
    <col min="27" max="27" width="2.109375" customWidth="1"/>
    <col min="28" max="28" width="5.5546875" customWidth="1"/>
    <col min="29" max="29" width="2" customWidth="1"/>
    <col min="30" max="31" width="4.5546875" customWidth="1"/>
    <col min="32" max="32" width="2" customWidth="1"/>
    <col min="33" max="33" width="5.5546875" customWidth="1"/>
    <col min="34" max="34" width="2.109375" customWidth="1"/>
    <col min="35" max="35" width="5.5546875" customWidth="1"/>
    <col min="36" max="36" width="2" customWidth="1"/>
    <col min="37" max="38" width="4.5546875" customWidth="1"/>
    <col min="39" max="39" width="2" customWidth="1"/>
    <col min="40" max="40" width="5.5546875" customWidth="1"/>
    <col min="41" max="41" width="2.109375" customWidth="1"/>
    <col min="42" max="42" width="5.5546875" customWidth="1"/>
    <col min="43" max="43" width="2" customWidth="1"/>
    <col min="44" max="44" width="4.5546875" customWidth="1"/>
    <col min="45" max="45" width="5" customWidth="1"/>
    <col min="46" max="46" width="3.5546875" customWidth="1"/>
    <col min="47" max="47" width="5.109375" customWidth="1"/>
    <col min="48" max="57" width="4.109375" customWidth="1"/>
    <col min="58" max="58" width="7.5546875" customWidth="1"/>
    <col min="59" max="60" width="4.109375" customWidth="1"/>
    <col min="61" max="61" width="5.109375" customWidth="1"/>
    <col min="62" max="66" width="4.109375" customWidth="1"/>
  </cols>
  <sheetData>
    <row r="1" spans="2:62" ht="18" customHeight="1" x14ac:dyDescent="0.2">
      <c r="E1" s="38"/>
      <c r="F1" s="38"/>
      <c r="G1" s="38"/>
      <c r="H1" s="38"/>
      <c r="I1" s="38"/>
      <c r="J1" s="38"/>
      <c r="K1" s="38"/>
      <c r="L1" s="581" t="s">
        <v>48</v>
      </c>
      <c r="M1" s="581"/>
      <c r="N1" s="581"/>
      <c r="O1" s="581"/>
      <c r="P1" s="581"/>
      <c r="Q1" s="567" t="s">
        <v>47</v>
      </c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4"/>
      <c r="AQ1" s="4"/>
      <c r="AR1" s="4"/>
      <c r="AS1" s="4"/>
    </row>
    <row r="2" spans="2:62" ht="18" customHeight="1" x14ac:dyDescent="0.2">
      <c r="E2" s="38"/>
      <c r="F2" s="38"/>
      <c r="G2" s="38"/>
      <c r="H2" s="38"/>
      <c r="I2" s="38"/>
      <c r="J2" s="38"/>
      <c r="K2" s="38"/>
      <c r="L2" s="581"/>
      <c r="M2" s="581"/>
      <c r="N2" s="581"/>
      <c r="O2" s="581"/>
      <c r="P2" s="581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  <c r="AO2" s="567"/>
      <c r="AP2" s="4"/>
      <c r="AQ2" s="4"/>
      <c r="AR2" s="4"/>
      <c r="AS2" s="4"/>
      <c r="AT2" s="4"/>
    </row>
    <row r="3" spans="2:62" ht="18" customHeight="1" x14ac:dyDescent="0.2">
      <c r="E3" s="38"/>
      <c r="F3" s="38"/>
      <c r="G3" s="38"/>
      <c r="H3" s="38"/>
      <c r="I3" s="38"/>
      <c r="J3" s="38"/>
      <c r="K3" s="38"/>
      <c r="L3" s="196"/>
      <c r="M3" s="196"/>
      <c r="N3" s="196"/>
      <c r="O3" s="196"/>
      <c r="P3" s="196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4"/>
      <c r="AQ3" s="4"/>
      <c r="AR3" s="4"/>
      <c r="AS3" s="4"/>
      <c r="AT3" s="4"/>
    </row>
    <row r="4" spans="2:62" ht="18" customHeight="1" x14ac:dyDescent="0.2">
      <c r="E4" s="38"/>
      <c r="F4" s="38"/>
      <c r="G4" s="38"/>
      <c r="H4" s="38"/>
      <c r="I4" s="38"/>
      <c r="J4" s="38"/>
      <c r="K4" s="38"/>
      <c r="L4" s="196"/>
      <c r="M4" s="196"/>
      <c r="N4" s="196"/>
      <c r="O4" s="196"/>
      <c r="P4" s="196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4"/>
      <c r="AQ4" s="4"/>
      <c r="AR4" s="4"/>
      <c r="AS4" s="4"/>
      <c r="AT4" s="4"/>
    </row>
    <row r="5" spans="2:62" ht="23.1" customHeight="1" x14ac:dyDescent="0.2">
      <c r="C5" s="581" t="s">
        <v>71</v>
      </c>
      <c r="D5" s="581"/>
      <c r="E5" s="581"/>
      <c r="F5" s="581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4"/>
      <c r="AP5" s="4"/>
      <c r="AQ5" s="4"/>
      <c r="AR5" s="4"/>
      <c r="AS5" s="4"/>
      <c r="AT5" s="4"/>
    </row>
    <row r="6" spans="2:62" ht="23.1" customHeight="1" thickBot="1" x14ac:dyDescent="0.25">
      <c r="B6" s="179"/>
      <c r="C6" s="582"/>
      <c r="D6" s="582"/>
      <c r="E6" s="582"/>
      <c r="F6" s="582"/>
      <c r="G6" s="179"/>
      <c r="H6" s="179"/>
      <c r="I6" s="179"/>
      <c r="AP6" s="4"/>
      <c r="AQ6" s="4"/>
      <c r="AR6" s="4"/>
      <c r="AS6" s="4"/>
      <c r="AT6" s="4"/>
      <c r="AU6" s="4"/>
    </row>
    <row r="7" spans="2:62" ht="23.1" customHeight="1" thickTop="1" x14ac:dyDescent="0.2">
      <c r="B7" s="568" t="s">
        <v>3</v>
      </c>
      <c r="C7" s="569"/>
      <c r="D7" s="569"/>
      <c r="E7" s="569"/>
      <c r="F7" s="569"/>
      <c r="G7" s="569"/>
      <c r="H7" s="569"/>
      <c r="I7" s="570"/>
      <c r="J7" s="574" t="str">
        <f>C10</f>
        <v>大宮ヤング</v>
      </c>
      <c r="K7" s="575"/>
      <c r="L7" s="575"/>
      <c r="M7" s="575"/>
      <c r="N7" s="575"/>
      <c r="O7" s="575"/>
      <c r="P7" s="576"/>
      <c r="Q7" s="575" t="str">
        <f>C15</f>
        <v>ＫＹＯＴＯ ＨＯＰＥ</v>
      </c>
      <c r="R7" s="575"/>
      <c r="S7" s="575"/>
      <c r="T7" s="575"/>
      <c r="U7" s="575"/>
      <c r="V7" s="575"/>
      <c r="W7" s="575"/>
      <c r="X7" s="574" t="str">
        <f>C20</f>
        <v>京都パスレル</v>
      </c>
      <c r="Y7" s="575"/>
      <c r="Z7" s="575"/>
      <c r="AA7" s="575"/>
      <c r="AB7" s="575"/>
      <c r="AC7" s="575"/>
      <c r="AD7" s="576"/>
      <c r="AE7" s="574" t="str">
        <f>C25</f>
        <v>楓ヤング</v>
      </c>
      <c r="AF7" s="575"/>
      <c r="AG7" s="575"/>
      <c r="AH7" s="575"/>
      <c r="AI7" s="575"/>
      <c r="AJ7" s="575"/>
      <c r="AK7" s="576"/>
      <c r="AL7" s="826" t="s">
        <v>49</v>
      </c>
      <c r="AM7" s="827"/>
      <c r="AN7" s="830" t="s">
        <v>1</v>
      </c>
      <c r="AO7" s="831"/>
      <c r="AP7" s="834" t="s">
        <v>46</v>
      </c>
      <c r="AQ7" s="835"/>
      <c r="AR7" s="817" t="s">
        <v>51</v>
      </c>
      <c r="AS7" s="818"/>
      <c r="AT7" s="818"/>
      <c r="AU7" s="818"/>
      <c r="AV7" s="818"/>
      <c r="AW7" s="818"/>
      <c r="AX7" s="838" t="s">
        <v>46</v>
      </c>
      <c r="AY7" s="839"/>
      <c r="AZ7" s="842" t="s">
        <v>50</v>
      </c>
      <c r="BA7" s="842"/>
      <c r="BB7" s="842"/>
      <c r="BC7" s="842"/>
      <c r="BD7" s="842"/>
      <c r="BE7" s="843"/>
      <c r="BF7" s="814" t="s">
        <v>46</v>
      </c>
      <c r="BG7" s="58"/>
      <c r="BH7" s="92"/>
      <c r="BI7" s="273"/>
    </row>
    <row r="8" spans="2:62" ht="23.1" customHeight="1" thickBot="1" x14ac:dyDescent="0.25">
      <c r="B8" s="571"/>
      <c r="C8" s="572"/>
      <c r="D8" s="572"/>
      <c r="E8" s="572"/>
      <c r="F8" s="572"/>
      <c r="G8" s="572"/>
      <c r="H8" s="572"/>
      <c r="I8" s="573"/>
      <c r="J8" s="577"/>
      <c r="K8" s="578"/>
      <c r="L8" s="578"/>
      <c r="M8" s="578"/>
      <c r="N8" s="578"/>
      <c r="O8" s="578"/>
      <c r="P8" s="579"/>
      <c r="Q8" s="578"/>
      <c r="R8" s="578"/>
      <c r="S8" s="578"/>
      <c r="T8" s="578"/>
      <c r="U8" s="578"/>
      <c r="V8" s="578"/>
      <c r="W8" s="578"/>
      <c r="X8" s="577"/>
      <c r="Y8" s="578"/>
      <c r="Z8" s="578"/>
      <c r="AA8" s="578"/>
      <c r="AB8" s="578"/>
      <c r="AC8" s="578"/>
      <c r="AD8" s="579"/>
      <c r="AE8" s="577"/>
      <c r="AF8" s="578"/>
      <c r="AG8" s="578"/>
      <c r="AH8" s="578"/>
      <c r="AI8" s="578"/>
      <c r="AJ8" s="578"/>
      <c r="AK8" s="579"/>
      <c r="AL8" s="828"/>
      <c r="AM8" s="829"/>
      <c r="AN8" s="832"/>
      <c r="AO8" s="833"/>
      <c r="AP8" s="836"/>
      <c r="AQ8" s="837"/>
      <c r="AR8" s="816" t="s">
        <v>8</v>
      </c>
      <c r="AS8" s="816"/>
      <c r="AT8" s="816" t="s">
        <v>9</v>
      </c>
      <c r="AU8" s="816"/>
      <c r="AV8" s="816" t="s">
        <v>11</v>
      </c>
      <c r="AW8" s="817"/>
      <c r="AX8" s="840"/>
      <c r="AY8" s="841"/>
      <c r="AZ8" s="818" t="s">
        <v>8</v>
      </c>
      <c r="BA8" s="818"/>
      <c r="BB8" s="817" t="s">
        <v>9</v>
      </c>
      <c r="BC8" s="819"/>
      <c r="BD8" s="818" t="s">
        <v>11</v>
      </c>
      <c r="BE8" s="819"/>
      <c r="BF8" s="815"/>
      <c r="BG8" s="270"/>
      <c r="BH8" s="144"/>
      <c r="BI8" s="273"/>
      <c r="BJ8" s="144"/>
    </row>
    <row r="9" spans="2:62" ht="20.100000000000001" customHeight="1" thickTop="1" x14ac:dyDescent="0.2">
      <c r="B9" s="21"/>
      <c r="C9" s="153">
        <v>11</v>
      </c>
      <c r="D9" s="6"/>
      <c r="E9" s="6"/>
      <c r="F9" s="6"/>
      <c r="G9" s="7"/>
      <c r="H9" s="7"/>
      <c r="I9" s="8"/>
      <c r="J9" s="557"/>
      <c r="K9" s="558"/>
      <c r="L9" s="558"/>
      <c r="M9" s="558"/>
      <c r="N9" s="558"/>
      <c r="O9" s="558"/>
      <c r="P9" s="559"/>
      <c r="Q9" s="34" t="s">
        <v>18</v>
      </c>
      <c r="R9" s="92"/>
      <c r="S9" s="19"/>
      <c r="T9" s="17"/>
      <c r="U9" s="19"/>
      <c r="V9" s="849" t="s">
        <v>109</v>
      </c>
      <c r="W9" s="850"/>
      <c r="X9" s="113" t="s">
        <v>18</v>
      </c>
      <c r="Y9" s="95"/>
      <c r="Z9" s="19"/>
      <c r="AA9" s="17"/>
      <c r="AB9" s="19"/>
      <c r="AC9" s="849" t="s">
        <v>110</v>
      </c>
      <c r="AD9" s="850"/>
      <c r="AE9" s="113" t="s">
        <v>18</v>
      </c>
      <c r="AF9" s="95"/>
      <c r="AG9" s="19"/>
      <c r="AH9" s="17"/>
      <c r="AI9" s="19"/>
      <c r="AJ9" s="849" t="s">
        <v>111</v>
      </c>
      <c r="AK9" s="850"/>
      <c r="AL9" s="195"/>
      <c r="AM9" s="19"/>
      <c r="AN9" s="221"/>
      <c r="AO9" s="222"/>
      <c r="AP9" s="254"/>
      <c r="AQ9" s="17"/>
      <c r="AR9" s="246"/>
      <c r="AS9" s="257"/>
      <c r="AT9" s="221"/>
      <c r="AU9" s="259"/>
      <c r="AV9" s="209"/>
      <c r="AW9" s="144"/>
      <c r="AX9" s="209"/>
      <c r="AY9" s="210"/>
      <c r="AZ9" s="208"/>
      <c r="BA9" s="208"/>
      <c r="BB9" s="219"/>
      <c r="BC9" s="220"/>
      <c r="BD9" s="208"/>
      <c r="BE9" s="220"/>
      <c r="BG9" s="271"/>
    </row>
    <row r="10" spans="2:62" ht="20.100000000000001" customHeight="1" x14ac:dyDescent="0.2">
      <c r="B10" s="28"/>
      <c r="C10" s="564" t="str">
        <f>IFERROR(VLOOKUP(C9,'抽選会用 '!$C$7:$D$28,2,FALSE),"")</f>
        <v>大宮ヤング</v>
      </c>
      <c r="D10" s="564"/>
      <c r="E10" s="564"/>
      <c r="F10" s="564"/>
      <c r="G10" s="564"/>
      <c r="H10" s="564"/>
      <c r="I10" s="32"/>
      <c r="J10" s="560"/>
      <c r="K10" s="539"/>
      <c r="L10" s="539"/>
      <c r="M10" s="539"/>
      <c r="N10" s="539"/>
      <c r="O10" s="539"/>
      <c r="P10" s="540"/>
      <c r="Q10" s="18"/>
      <c r="R10" s="15"/>
      <c r="S10" s="19">
        <v>21</v>
      </c>
      <c r="T10" s="63" t="s">
        <v>2</v>
      </c>
      <c r="U10" s="19">
        <v>17</v>
      </c>
      <c r="V10" s="847"/>
      <c r="W10" s="848"/>
      <c r="X10" s="18"/>
      <c r="Y10" s="15"/>
      <c r="Z10" s="19">
        <v>21</v>
      </c>
      <c r="AA10" s="63" t="s">
        <v>2</v>
      </c>
      <c r="AB10" s="19">
        <v>12</v>
      </c>
      <c r="AC10" s="847"/>
      <c r="AD10" s="848"/>
      <c r="AE10" s="18"/>
      <c r="AF10" s="15"/>
      <c r="AG10" s="19">
        <v>16</v>
      </c>
      <c r="AH10" s="63" t="s">
        <v>2</v>
      </c>
      <c r="AI10" s="19">
        <v>21</v>
      </c>
      <c r="AJ10" s="847"/>
      <c r="AK10" s="848"/>
      <c r="AL10" s="799">
        <f>J33</f>
        <v>1</v>
      </c>
      <c r="AM10" s="603"/>
      <c r="AN10" s="800">
        <f>L33</f>
        <v>2</v>
      </c>
      <c r="AO10" s="801"/>
      <c r="AP10" s="802">
        <f>S33</f>
        <v>2</v>
      </c>
      <c r="AQ10" s="803"/>
      <c r="AR10" s="795">
        <f>V33</f>
        <v>3</v>
      </c>
      <c r="AS10" s="808"/>
      <c r="AT10" s="795">
        <f>Y33</f>
        <v>4</v>
      </c>
      <c r="AU10" s="808"/>
      <c r="AV10" s="807">
        <f>AG33</f>
        <v>0.75</v>
      </c>
      <c r="AW10" s="798"/>
      <c r="AX10" s="795">
        <f>AJ33</f>
        <v>3</v>
      </c>
      <c r="AY10" s="808"/>
      <c r="AZ10" s="794">
        <f>AL33</f>
        <v>117</v>
      </c>
      <c r="BA10" s="581"/>
      <c r="BB10" s="795">
        <f>AO33</f>
        <v>116</v>
      </c>
      <c r="BC10" s="796"/>
      <c r="BD10" s="798">
        <f>AT33</f>
        <v>1.0086206896551724</v>
      </c>
      <c r="BE10" s="796"/>
      <c r="BF10" s="581">
        <f>AW33</f>
        <v>3</v>
      </c>
      <c r="BG10" s="272"/>
      <c r="BH10" s="196"/>
      <c r="BI10" s="196"/>
    </row>
    <row r="11" spans="2:62" ht="20.100000000000001" customHeight="1" x14ac:dyDescent="0.2">
      <c r="B11" s="28"/>
      <c r="C11" s="564"/>
      <c r="D11" s="564"/>
      <c r="E11" s="564"/>
      <c r="F11" s="564"/>
      <c r="G11" s="564"/>
      <c r="H11" s="564"/>
      <c r="I11" s="32"/>
      <c r="J11" s="560"/>
      <c r="K11" s="539"/>
      <c r="L11" s="539"/>
      <c r="M11" s="539"/>
      <c r="N11" s="539"/>
      <c r="O11" s="539"/>
      <c r="P11" s="540"/>
      <c r="Q11" s="98">
        <f>IF($S$10&gt;$U$10,"1",)+IF($S$11&gt;$U$11,"1",)+IF($S$12&gt;$U$12,"1",)</f>
        <v>1</v>
      </c>
      <c r="R11" s="15"/>
      <c r="S11" s="19">
        <v>11</v>
      </c>
      <c r="T11" s="17"/>
      <c r="U11" s="19">
        <v>21</v>
      </c>
      <c r="V11" s="15"/>
      <c r="W11" s="99">
        <f>IF($S$10&lt;$U$10,"1",)+IF($S$11&lt;$U$11,"1",)+IF($S$12&lt;$U$12,"1",)</f>
        <v>2</v>
      </c>
      <c r="X11" s="98">
        <f>IF($Z$10&gt;$AB$10,"1",)+IF($Z$11&gt;$AB$11,"1",)+IF($Z$12&gt;$AB$12,"1",)</f>
        <v>2</v>
      </c>
      <c r="Y11" s="15"/>
      <c r="Z11" s="19"/>
      <c r="AA11" s="17"/>
      <c r="AB11" s="19"/>
      <c r="AC11" s="15"/>
      <c r="AD11" s="100">
        <f>IF($Z$10&lt;$AB$10,"1",)+IF($Z$11&lt;$AB$11,"1",)+IF($Z$12&lt;$AB$12,"1",)</f>
        <v>0</v>
      </c>
      <c r="AE11" s="98">
        <f>IF($AG$10&gt;$AI$10,"1",)+IF($AG$11&gt;$AI$11,"1",)+IF($AG$12&gt;$AI$12,"1",)</f>
        <v>0</v>
      </c>
      <c r="AF11" s="15"/>
      <c r="AG11" s="19"/>
      <c r="AH11" s="17"/>
      <c r="AI11" s="19"/>
      <c r="AJ11" s="15"/>
      <c r="AK11" s="100">
        <f>IF($AG$10&lt;$AI$10,"1",)+IF($AG$11&lt;$AI$11,"1",)+IF($AG$12&lt;$AI$12,"1",)</f>
        <v>2</v>
      </c>
      <c r="AL11" s="799"/>
      <c r="AM11" s="603"/>
      <c r="AN11" s="800"/>
      <c r="AO11" s="801"/>
      <c r="AP11" s="802"/>
      <c r="AQ11" s="803"/>
      <c r="AR11" s="795"/>
      <c r="AS11" s="808"/>
      <c r="AT11" s="795"/>
      <c r="AU11" s="808"/>
      <c r="AV11" s="807"/>
      <c r="AW11" s="798"/>
      <c r="AX11" s="795"/>
      <c r="AY11" s="808"/>
      <c r="AZ11" s="581"/>
      <c r="BA11" s="581"/>
      <c r="BB11" s="797"/>
      <c r="BC11" s="796"/>
      <c r="BD11" s="581"/>
      <c r="BE11" s="796"/>
      <c r="BF11" s="581"/>
      <c r="BG11" s="245"/>
      <c r="BH11" s="196"/>
      <c r="BI11" s="196"/>
    </row>
    <row r="12" spans="2:62" s="4" customFormat="1" ht="20.100000000000001" customHeight="1" x14ac:dyDescent="0.2">
      <c r="B12" s="49"/>
      <c r="C12" s="69">
        <f>IF(Q11&gt;W11,"１",)+IF(X11&gt;AD11,"1",)+IF(AE11&gt;AK11,"1",)</f>
        <v>1</v>
      </c>
      <c r="D12" s="56" t="s">
        <v>0</v>
      </c>
      <c r="E12" s="63">
        <f>IF(AE11&lt;AK11,"1")+IF(AL11&lt;AR11,"1",)+IF(Q11&lt;W11,"１",)+IF(X11&lt;AD11,"1",)-(R9)-(Y9)-(AF9)-(AM9)</f>
        <v>2</v>
      </c>
      <c r="F12" s="56" t="s">
        <v>1</v>
      </c>
      <c r="G12" s="63">
        <f>IF(Q13=0,0,IF(Q13=W13,1,IF(Q13&lt;&gt;"",IF(Q13&gt;W13,"0","0"),"")))+IF(X13=0,0,IF(X13=AD13,1,IF(X13&lt;&gt;"",IF(X13&gt;AD13,"0","0"),"")))</f>
        <v>0</v>
      </c>
      <c r="H12" s="184" t="s">
        <v>4</v>
      </c>
      <c r="I12" s="52"/>
      <c r="J12" s="560"/>
      <c r="K12" s="539"/>
      <c r="L12" s="539"/>
      <c r="M12" s="539"/>
      <c r="N12" s="539"/>
      <c r="O12" s="539"/>
      <c r="P12" s="540"/>
      <c r="Q12" s="46" t="str">
        <f>IF(Q11=W11,"",IF(Q11&gt;W11,"○","●"))</f>
        <v>●</v>
      </c>
      <c r="R12" s="15"/>
      <c r="S12" s="19">
        <v>13</v>
      </c>
      <c r="T12" s="63" t="s">
        <v>2</v>
      </c>
      <c r="U12" s="19">
        <v>15</v>
      </c>
      <c r="V12" s="15"/>
      <c r="W12" s="47" t="str">
        <f>IF(Q11=W11,"",IF(Q11&lt;W11,"○","●"))</f>
        <v>○</v>
      </c>
      <c r="X12" s="46" t="str">
        <f>IF(X11=AD11,"",IF(X11&gt;AD11,"○","●"))</f>
        <v>○</v>
      </c>
      <c r="Y12" s="15"/>
      <c r="Z12" s="19">
        <v>21</v>
      </c>
      <c r="AA12" s="63">
        <v>1</v>
      </c>
      <c r="AB12" s="19">
        <v>9</v>
      </c>
      <c r="AC12" s="15"/>
      <c r="AD12" s="47" t="str">
        <f>IF(X11=AD11,"",IF(X11&lt;AD11,"○","●"))</f>
        <v>●</v>
      </c>
      <c r="AE12" s="46" t="str">
        <f>IF(AE11=AK11,"",IF(AE11&gt;AK11,"○","●"))</f>
        <v>●</v>
      </c>
      <c r="AF12" s="15"/>
      <c r="AG12" s="19">
        <v>14</v>
      </c>
      <c r="AH12" s="63" t="s">
        <v>2</v>
      </c>
      <c r="AI12" s="19">
        <v>21</v>
      </c>
      <c r="AJ12" s="15"/>
      <c r="AK12" s="47" t="str">
        <f>IF(AE11=AK11,"",IF(AE11&lt;AK11,"○","●"))</f>
        <v>○</v>
      </c>
      <c r="AL12" s="799"/>
      <c r="AM12" s="603"/>
      <c r="AN12" s="800"/>
      <c r="AO12" s="801"/>
      <c r="AP12" s="802"/>
      <c r="AQ12" s="803"/>
      <c r="AR12" s="795"/>
      <c r="AS12" s="808"/>
      <c r="AT12" s="795"/>
      <c r="AU12" s="808"/>
      <c r="AV12" s="807"/>
      <c r="AW12" s="798"/>
      <c r="AX12" s="795"/>
      <c r="AY12" s="808"/>
      <c r="AZ12" s="581"/>
      <c r="BA12" s="581"/>
      <c r="BB12" s="797"/>
      <c r="BC12" s="796"/>
      <c r="BD12" s="581"/>
      <c r="BE12" s="796"/>
      <c r="BF12" s="581"/>
      <c r="BG12" s="245"/>
      <c r="BH12" s="196"/>
      <c r="BI12" s="196"/>
    </row>
    <row r="13" spans="2:62" s="4" customFormat="1" ht="20.100000000000001" customHeight="1" thickBot="1" x14ac:dyDescent="0.3">
      <c r="B13" s="49"/>
      <c r="C13" s="63">
        <f>SUM($Q$13+$X$13+AE13+AL13)</f>
        <v>4</v>
      </c>
      <c r="D13" s="56" t="s">
        <v>5</v>
      </c>
      <c r="E13" s="54"/>
      <c r="F13" s="56"/>
      <c r="G13" s="57" t="s">
        <v>18</v>
      </c>
      <c r="H13" s="57">
        <f>SUM(R9+Y9+AF9+AM9)</f>
        <v>0</v>
      </c>
      <c r="I13" s="51"/>
      <c r="J13" s="561"/>
      <c r="K13" s="542"/>
      <c r="L13" s="542"/>
      <c r="M13" s="542"/>
      <c r="N13" s="542"/>
      <c r="O13" s="542"/>
      <c r="P13" s="543"/>
      <c r="Q13" s="64" t="str">
        <f>IF(Q11=W11,0,IF(Q11&lt;&gt;"",IF(Q11&gt;W11,"2","1"),""))</f>
        <v>1</v>
      </c>
      <c r="R13" s="65"/>
      <c r="S13" s="19"/>
      <c r="T13" s="16"/>
      <c r="U13" s="19"/>
      <c r="V13" s="65"/>
      <c r="W13" s="66" t="str">
        <f>IF(W11=Q11,0,IF(W11&lt;&gt;"",IF(Q11&lt;W11,"2","1"),""))</f>
        <v>2</v>
      </c>
      <c r="X13" s="64" t="str">
        <f>IF(X11=AD11,0,IF(X11&lt;&gt;"",IF(X11&gt;AD11,"2","1"),""))</f>
        <v>2</v>
      </c>
      <c r="Y13" s="65"/>
      <c r="Z13" s="19"/>
      <c r="AA13" s="16"/>
      <c r="AB13" s="19"/>
      <c r="AC13" s="65"/>
      <c r="AD13" s="66" t="str">
        <f>IF(AD11=X11,0,IF(AD11&lt;&gt;"",IF(X11&lt;AD11,"2","1"),""))</f>
        <v>1</v>
      </c>
      <c r="AE13" s="64" t="str">
        <f>IF(AE11=AK11,0,IF(AE11&lt;&gt;"",IF(AE11&gt;AK11,"2","1"),""))</f>
        <v>1</v>
      </c>
      <c r="AF13" s="65"/>
      <c r="AG13" s="19"/>
      <c r="AH13" s="16"/>
      <c r="AI13" s="19"/>
      <c r="AJ13" s="65"/>
      <c r="AK13" s="66" t="str">
        <f>IF(AK11=AE11,0,IF(AK11&lt;&gt;"",IF(AE11&lt;AK11,"2","1"),""))</f>
        <v>2</v>
      </c>
      <c r="AL13" s="195"/>
      <c r="AM13" s="71"/>
      <c r="AN13" s="221"/>
      <c r="AO13" s="223"/>
      <c r="AP13" s="255"/>
      <c r="AQ13" s="65"/>
      <c r="AR13" s="244"/>
      <c r="AS13" s="212"/>
      <c r="AT13" s="211"/>
      <c r="AU13" s="212"/>
      <c r="AV13" s="260"/>
      <c r="AW13" s="267"/>
      <c r="AX13" s="211"/>
      <c r="AY13" s="212"/>
      <c r="AZ13" s="269"/>
      <c r="BA13" s="269"/>
      <c r="BB13" s="231"/>
      <c r="BC13" s="232"/>
      <c r="BD13" s="269"/>
      <c r="BE13" s="232"/>
      <c r="BF13" s="269"/>
      <c r="BG13" s="231"/>
      <c r="BH13" s="269"/>
      <c r="BI13" s="269"/>
    </row>
    <row r="14" spans="2:62" ht="20.100000000000001" customHeight="1" x14ac:dyDescent="0.25">
      <c r="B14" s="22"/>
      <c r="C14" s="152">
        <v>12</v>
      </c>
      <c r="D14" s="1"/>
      <c r="E14" s="1"/>
      <c r="F14" s="1"/>
      <c r="G14" s="5"/>
      <c r="H14" s="5"/>
      <c r="I14" s="12"/>
      <c r="J14" s="115" t="s">
        <v>18</v>
      </c>
      <c r="K14" s="114"/>
      <c r="L14" s="62">
        <f>U9</f>
        <v>0</v>
      </c>
      <c r="M14" s="62"/>
      <c r="N14" s="62"/>
      <c r="O14" s="90"/>
      <c r="P14" s="42"/>
      <c r="Q14" s="594"/>
      <c r="R14" s="595"/>
      <c r="S14" s="595"/>
      <c r="T14" s="595"/>
      <c r="U14" s="595"/>
      <c r="V14" s="595"/>
      <c r="W14" s="595"/>
      <c r="X14" s="117" t="s">
        <v>18</v>
      </c>
      <c r="Y14" s="114"/>
      <c r="Z14" s="119"/>
      <c r="AA14" s="162"/>
      <c r="AB14" s="119"/>
      <c r="AC14" s="845" t="s">
        <v>112</v>
      </c>
      <c r="AD14" s="846"/>
      <c r="AE14" s="117" t="s">
        <v>18</v>
      </c>
      <c r="AF14" s="114"/>
      <c r="AG14" s="119"/>
      <c r="AH14" s="162"/>
      <c r="AI14" s="119"/>
      <c r="AJ14" s="845" t="s">
        <v>106</v>
      </c>
      <c r="AK14" s="846"/>
      <c r="AL14" s="204"/>
      <c r="AM14" s="76"/>
      <c r="AN14" s="224"/>
      <c r="AO14" s="225"/>
      <c r="AP14" s="274"/>
      <c r="AQ14" s="275"/>
      <c r="AR14" s="261"/>
      <c r="AS14" s="214"/>
      <c r="AT14" s="213"/>
      <c r="AU14" s="214"/>
      <c r="AV14" s="262"/>
      <c r="AW14" s="239"/>
      <c r="AX14" s="213"/>
      <c r="AY14" s="214"/>
      <c r="AZ14" s="233"/>
      <c r="BA14" s="233"/>
      <c r="BB14" s="234"/>
      <c r="BC14" s="235"/>
      <c r="BD14" s="233"/>
      <c r="BE14" s="235"/>
      <c r="BF14" s="233"/>
      <c r="BG14" s="231"/>
      <c r="BH14" s="269"/>
      <c r="BI14" s="269"/>
    </row>
    <row r="15" spans="2:62" ht="20.100000000000001" customHeight="1" x14ac:dyDescent="0.2">
      <c r="B15" s="28"/>
      <c r="C15" s="564" t="str">
        <f>IFERROR(VLOOKUP(C14,'抽選会用 '!$C$7:$D$28,2,FALSE),"")</f>
        <v>ＫＹＯＴＯ ＨＯＰＥ</v>
      </c>
      <c r="D15" s="564"/>
      <c r="E15" s="564"/>
      <c r="F15" s="564"/>
      <c r="G15" s="564"/>
      <c r="H15" s="564"/>
      <c r="I15" s="32"/>
      <c r="J15" s="39"/>
      <c r="K15" s="15"/>
      <c r="L15" s="63">
        <f>U10</f>
        <v>17</v>
      </c>
      <c r="M15" s="63" t="s">
        <v>2</v>
      </c>
      <c r="N15" s="63">
        <f>S10</f>
        <v>21</v>
      </c>
      <c r="O15" s="60"/>
      <c r="P15" s="93"/>
      <c r="Q15" s="596"/>
      <c r="R15" s="597"/>
      <c r="S15" s="597"/>
      <c r="T15" s="597"/>
      <c r="U15" s="597"/>
      <c r="V15" s="597"/>
      <c r="W15" s="598"/>
      <c r="X15" s="20"/>
      <c r="Y15" s="15"/>
      <c r="Z15" s="19">
        <v>21</v>
      </c>
      <c r="AA15" s="63" t="s">
        <v>2</v>
      </c>
      <c r="AB15" s="19">
        <v>4</v>
      </c>
      <c r="AC15" s="847"/>
      <c r="AD15" s="848"/>
      <c r="AE15" s="20"/>
      <c r="AF15" s="15"/>
      <c r="AG15" s="19">
        <v>21</v>
      </c>
      <c r="AH15" s="63" t="s">
        <v>2</v>
      </c>
      <c r="AI15" s="19">
        <v>17</v>
      </c>
      <c r="AJ15" s="847"/>
      <c r="AK15" s="848"/>
      <c r="AL15" s="799">
        <f>J34</f>
        <v>3</v>
      </c>
      <c r="AM15" s="603"/>
      <c r="AN15" s="800">
        <f>L34</f>
        <v>0</v>
      </c>
      <c r="AO15" s="801"/>
      <c r="AP15" s="802">
        <f>S34</f>
        <v>1</v>
      </c>
      <c r="AQ15" s="803"/>
      <c r="AR15" s="793">
        <f>V34</f>
        <v>6</v>
      </c>
      <c r="AS15" s="793"/>
      <c r="AT15" s="793">
        <f>Y34</f>
        <v>1</v>
      </c>
      <c r="AU15" s="793"/>
      <c r="AV15" s="806">
        <f>AG34</f>
        <v>6</v>
      </c>
      <c r="AW15" s="807"/>
      <c r="AX15" s="795">
        <f>AJ34</f>
        <v>1</v>
      </c>
      <c r="AY15" s="808"/>
      <c r="AZ15" s="794">
        <f>AL34</f>
        <v>137</v>
      </c>
      <c r="BA15" s="581"/>
      <c r="BB15" s="795">
        <f>AO34</f>
        <v>85</v>
      </c>
      <c r="BC15" s="796"/>
      <c r="BD15" s="798">
        <f>AT34</f>
        <v>1.611764705882353</v>
      </c>
      <c r="BE15" s="796"/>
      <c r="BF15" s="581">
        <f>AW34</f>
        <v>1</v>
      </c>
      <c r="BG15" s="272"/>
      <c r="BH15" s="196"/>
      <c r="BI15" s="196"/>
    </row>
    <row r="16" spans="2:62" ht="20.100000000000001" customHeight="1" x14ac:dyDescent="0.2">
      <c r="B16" s="28"/>
      <c r="C16" s="564"/>
      <c r="D16" s="564"/>
      <c r="E16" s="564"/>
      <c r="F16" s="564"/>
      <c r="G16" s="564"/>
      <c r="H16" s="564"/>
      <c r="I16" s="32"/>
      <c r="J16" s="40">
        <f>W11</f>
        <v>2</v>
      </c>
      <c r="K16" s="60"/>
      <c r="L16" s="63">
        <f>U11</f>
        <v>21</v>
      </c>
      <c r="M16" s="63">
        <f>T11</f>
        <v>0</v>
      </c>
      <c r="N16" s="63">
        <f>S11</f>
        <v>11</v>
      </c>
      <c r="O16" s="60"/>
      <c r="P16" s="35">
        <f>Q11</f>
        <v>1</v>
      </c>
      <c r="Q16" s="596"/>
      <c r="R16" s="597"/>
      <c r="S16" s="597"/>
      <c r="T16" s="597"/>
      <c r="U16" s="597"/>
      <c r="V16" s="597"/>
      <c r="W16" s="598"/>
      <c r="X16" s="98">
        <f>IF($Z$15&gt;$AB$15,"1",)+IF($Z$16&gt;$AB$16,"1",)+IF($Z$17&gt;$AB$17,"1",)</f>
        <v>2</v>
      </c>
      <c r="Y16" s="15"/>
      <c r="Z16" s="19"/>
      <c r="AA16" s="17"/>
      <c r="AB16" s="19"/>
      <c r="AC16" s="15"/>
      <c r="AD16" s="100">
        <f>IF($Z$15&lt;$AB$15,"1",)+IF($Z$16&lt;$AB$16,"1",)+IF($Z$17&lt;$AB$17,"1",)</f>
        <v>0</v>
      </c>
      <c r="AE16" s="98">
        <f>IF(AG15&gt;AI15,"1",)+IF(AG16&gt;AI16,"1",)+IF(AG17&gt;AI17,"1",)</f>
        <v>2</v>
      </c>
      <c r="AF16" s="15"/>
      <c r="AG16" s="19"/>
      <c r="AH16" s="17"/>
      <c r="AI16" s="19"/>
      <c r="AJ16" s="15"/>
      <c r="AK16" s="100">
        <f>IF(AG15&lt;AI15,"1",)+IF(AG16&lt;AI16,"1",)+IF(AG17&lt;AI17,"1",)</f>
        <v>0</v>
      </c>
      <c r="AL16" s="799"/>
      <c r="AM16" s="603"/>
      <c r="AN16" s="800"/>
      <c r="AO16" s="801"/>
      <c r="AP16" s="802"/>
      <c r="AQ16" s="803"/>
      <c r="AR16" s="793"/>
      <c r="AS16" s="793"/>
      <c r="AT16" s="793"/>
      <c r="AU16" s="793"/>
      <c r="AV16" s="806"/>
      <c r="AW16" s="807"/>
      <c r="AX16" s="795"/>
      <c r="AY16" s="808"/>
      <c r="AZ16" s="581"/>
      <c r="BA16" s="581"/>
      <c r="BB16" s="797"/>
      <c r="BC16" s="796"/>
      <c r="BD16" s="581"/>
      <c r="BE16" s="796"/>
      <c r="BF16" s="581"/>
      <c r="BG16" s="245"/>
      <c r="BH16" s="196"/>
      <c r="BI16" s="196"/>
    </row>
    <row r="17" spans="2:70" s="4" customFormat="1" ht="20.100000000000001" customHeight="1" x14ac:dyDescent="0.2">
      <c r="B17" s="49"/>
      <c r="C17" s="63">
        <f>IF(J16&gt;P16,"１",)+IF(X16&gt;AD16,"1",)+IF(AE16&gt;AK16,"1",)</f>
        <v>3</v>
      </c>
      <c r="D17" s="56" t="s">
        <v>0</v>
      </c>
      <c r="E17" s="63">
        <f>IF(J16&lt;P16,"１",)+IF(X16&lt;AD16,"1",)+IF(AE16&lt;AK16,"1",)+IF(AL16&lt;AR16,"1",)-(K14)-(Y14)-(AF14)-(AM14)</f>
        <v>0</v>
      </c>
      <c r="F17" s="56" t="s">
        <v>1</v>
      </c>
      <c r="G17" s="69">
        <f>IF(J18=0,0,IF(J18=P18,1,IF(J18&lt;&gt;"",IF(J18&gt;P18,"0","0"),"")))+IF(X18=0,0,IF(X18=AD18,1,IF(X18&lt;&gt;"",IF(X18&gt;AD18,"0","0"),"")))</f>
        <v>0</v>
      </c>
      <c r="H17" s="184" t="s">
        <v>4</v>
      </c>
      <c r="I17" s="52"/>
      <c r="J17" s="102" t="str">
        <f>W12</f>
        <v>○</v>
      </c>
      <c r="K17" s="60"/>
      <c r="L17" s="63">
        <f>U12</f>
        <v>15</v>
      </c>
      <c r="M17" s="63" t="s">
        <v>2</v>
      </c>
      <c r="N17" s="63">
        <f>S12</f>
        <v>13</v>
      </c>
      <c r="O17" s="60"/>
      <c r="P17" s="101" t="str">
        <f>Q12</f>
        <v>●</v>
      </c>
      <c r="Q17" s="596"/>
      <c r="R17" s="597"/>
      <c r="S17" s="597"/>
      <c r="T17" s="597"/>
      <c r="U17" s="597"/>
      <c r="V17" s="597"/>
      <c r="W17" s="598"/>
      <c r="X17" s="46" t="str">
        <f>IF(X16=AD16,"",IF(X16&gt;AD16,"○","●"))</f>
        <v>○</v>
      </c>
      <c r="Y17" s="15"/>
      <c r="Z17" s="19">
        <v>21</v>
      </c>
      <c r="AA17" s="63" t="s">
        <v>2</v>
      </c>
      <c r="AB17" s="19">
        <v>5</v>
      </c>
      <c r="AC17" s="15"/>
      <c r="AD17" s="47" t="str">
        <f>IF(X16=AD16,"",IF(X16&lt;AD16,"○","●"))</f>
        <v>●</v>
      </c>
      <c r="AE17" s="46" t="str">
        <f>IF(AE16=AK16,"",IF(AE16&gt;AK16,"○","●"))</f>
        <v>○</v>
      </c>
      <c r="AF17" s="15"/>
      <c r="AG17" s="19">
        <v>21</v>
      </c>
      <c r="AH17" s="63" t="s">
        <v>2</v>
      </c>
      <c r="AI17" s="19">
        <v>14</v>
      </c>
      <c r="AJ17" s="15"/>
      <c r="AK17" s="47" t="str">
        <f>IF(AE16=AK16,"",IF(AE16&lt;AK16,"○","●"))</f>
        <v>●</v>
      </c>
      <c r="AL17" s="799"/>
      <c r="AM17" s="603"/>
      <c r="AN17" s="800"/>
      <c r="AO17" s="801"/>
      <c r="AP17" s="802"/>
      <c r="AQ17" s="803"/>
      <c r="AR17" s="793"/>
      <c r="AS17" s="793"/>
      <c r="AT17" s="793"/>
      <c r="AU17" s="793"/>
      <c r="AV17" s="806"/>
      <c r="AW17" s="807"/>
      <c r="AX17" s="795"/>
      <c r="AY17" s="808"/>
      <c r="AZ17" s="581"/>
      <c r="BA17" s="581"/>
      <c r="BB17" s="797"/>
      <c r="BC17" s="796"/>
      <c r="BD17" s="581"/>
      <c r="BE17" s="796"/>
      <c r="BF17" s="581"/>
      <c r="BG17" s="245"/>
      <c r="BH17" s="196"/>
      <c r="BI17" s="196"/>
    </row>
    <row r="18" spans="2:70" s="4" customFormat="1" ht="20.100000000000001" customHeight="1" thickBot="1" x14ac:dyDescent="0.3">
      <c r="B18" s="53"/>
      <c r="C18" s="61">
        <f>SUM($J$18+$X$18+AE18+AL18)</f>
        <v>6</v>
      </c>
      <c r="D18" s="57" t="s">
        <v>5</v>
      </c>
      <c r="E18" s="50"/>
      <c r="F18" s="59"/>
      <c r="G18" s="57" t="s">
        <v>18</v>
      </c>
      <c r="H18" s="57">
        <f>SUM(K14+Y14)</f>
        <v>0</v>
      </c>
      <c r="I18" s="51"/>
      <c r="J18" s="40" t="str">
        <f>W13</f>
        <v>2</v>
      </c>
      <c r="K18" s="60"/>
      <c r="L18" s="63">
        <f>U13</f>
        <v>0</v>
      </c>
      <c r="M18" s="63"/>
      <c r="N18" s="63">
        <f>S13</f>
        <v>0</v>
      </c>
      <c r="O18" s="60"/>
      <c r="P18" s="35" t="str">
        <f>Q13</f>
        <v>1</v>
      </c>
      <c r="Q18" s="599"/>
      <c r="R18" s="600"/>
      <c r="S18" s="600"/>
      <c r="T18" s="600"/>
      <c r="U18" s="600"/>
      <c r="V18" s="600"/>
      <c r="W18" s="601"/>
      <c r="X18" s="64" t="str">
        <f>IF(X16=AD16,0,IF(X16&lt;&gt;"",IF(X16&gt;AD16,"2","1"),""))</f>
        <v>2</v>
      </c>
      <c r="Y18" s="65"/>
      <c r="Z18" s="19"/>
      <c r="AA18" s="16"/>
      <c r="AB18" s="19"/>
      <c r="AC18" s="65"/>
      <c r="AD18" s="66" t="str">
        <f>IF(AD16=X16,0,IF(AD16&lt;&gt;"",IF(X16&lt;AD16,"2","1"),""))</f>
        <v>1</v>
      </c>
      <c r="AE18" s="64" t="str">
        <f>IF(AE16=AK16,0,IF(AE16&lt;&gt;"",IF(AE16&gt;AK16,"2","1"),""))</f>
        <v>2</v>
      </c>
      <c r="AF18" s="65"/>
      <c r="AG18" s="19"/>
      <c r="AH18" s="16"/>
      <c r="AI18" s="19"/>
      <c r="AJ18" s="65"/>
      <c r="AK18" s="66" t="str">
        <f>IF(AK16=AE16,0,IF(AK16&lt;&gt;"",IF(AE16&lt;AK16,"2","1"),""))</f>
        <v>1</v>
      </c>
      <c r="AL18" s="205"/>
      <c r="AM18" s="71"/>
      <c r="AN18" s="226"/>
      <c r="AO18" s="227"/>
      <c r="AP18" s="256"/>
      <c r="AQ18" s="65"/>
      <c r="AR18" s="264"/>
      <c r="AS18" s="216"/>
      <c r="AT18" s="215"/>
      <c r="AU18" s="216"/>
      <c r="AV18" s="263"/>
      <c r="AW18" s="240"/>
      <c r="AX18" s="215"/>
      <c r="AY18" s="216"/>
      <c r="AZ18" s="236"/>
      <c r="BA18" s="236"/>
      <c r="BB18" s="237"/>
      <c r="BC18" s="238"/>
      <c r="BD18" s="236"/>
      <c r="BE18" s="238"/>
      <c r="BF18" s="236"/>
      <c r="BG18" s="231"/>
      <c r="BH18" s="269"/>
      <c r="BI18" s="269"/>
    </row>
    <row r="19" spans="2:70" ht="20.100000000000001" customHeight="1" x14ac:dyDescent="0.25">
      <c r="B19" s="23"/>
      <c r="C19" s="152">
        <v>13</v>
      </c>
      <c r="D19" s="1"/>
      <c r="E19" s="48"/>
      <c r="F19" s="1"/>
      <c r="G19" s="5"/>
      <c r="H19" s="5"/>
      <c r="I19" s="12"/>
      <c r="J19" s="115" t="s">
        <v>18</v>
      </c>
      <c r="K19" s="114"/>
      <c r="L19" s="62">
        <f t="shared" ref="L19:L24" si="0">AB9</f>
        <v>0</v>
      </c>
      <c r="M19" s="62"/>
      <c r="N19" s="62">
        <f t="shared" ref="N19:N24" si="1">Z9</f>
        <v>0</v>
      </c>
      <c r="O19" s="90"/>
      <c r="P19" s="90"/>
      <c r="Q19" s="117" t="s">
        <v>18</v>
      </c>
      <c r="R19" s="114"/>
      <c r="S19" s="62">
        <f t="shared" ref="S19:S28" si="2">AB14</f>
        <v>0</v>
      </c>
      <c r="T19" s="62"/>
      <c r="U19" s="62">
        <f t="shared" ref="U19:U28" si="3">Z14</f>
        <v>0</v>
      </c>
      <c r="V19" s="90"/>
      <c r="W19" s="42"/>
      <c r="X19" s="594"/>
      <c r="Y19" s="595"/>
      <c r="Z19" s="595"/>
      <c r="AA19" s="595"/>
      <c r="AB19" s="595"/>
      <c r="AC19" s="595"/>
      <c r="AD19" s="602"/>
      <c r="AE19" s="117" t="s">
        <v>18</v>
      </c>
      <c r="AF19" s="114"/>
      <c r="AG19" s="119"/>
      <c r="AH19" s="162"/>
      <c r="AI19" s="119"/>
      <c r="AJ19" s="845" t="s">
        <v>107</v>
      </c>
      <c r="AK19" s="846"/>
      <c r="AL19" s="195"/>
      <c r="AM19" s="76"/>
      <c r="AN19" s="221"/>
      <c r="AO19" s="228"/>
      <c r="AP19" s="276"/>
      <c r="AQ19" s="275"/>
      <c r="AR19" s="265"/>
      <c r="AS19" s="212"/>
      <c r="AT19" s="211"/>
      <c r="AU19" s="212"/>
      <c r="AV19" s="260"/>
      <c r="AW19" s="267"/>
      <c r="AX19" s="211"/>
      <c r="AY19" s="212"/>
      <c r="AZ19" s="269"/>
      <c r="BA19" s="269"/>
      <c r="BB19" s="231"/>
      <c r="BC19" s="232"/>
      <c r="BD19" s="269"/>
      <c r="BE19" s="232"/>
      <c r="BF19" s="269"/>
      <c r="BG19" s="231"/>
      <c r="BH19" s="269"/>
      <c r="BI19" s="269"/>
    </row>
    <row r="20" spans="2:70" ht="20.100000000000001" customHeight="1" x14ac:dyDescent="0.2">
      <c r="B20" s="28"/>
      <c r="C20" s="564" t="str">
        <f>IFERROR(VLOOKUP(C19,'抽選会用 '!$C$7:$D$28,2,FALSE),"")</f>
        <v>京都パスレル</v>
      </c>
      <c r="D20" s="564"/>
      <c r="E20" s="564"/>
      <c r="F20" s="564"/>
      <c r="G20" s="564"/>
      <c r="H20" s="564"/>
      <c r="I20" s="29"/>
      <c r="J20" s="110"/>
      <c r="K20" s="60"/>
      <c r="L20" s="63">
        <f>AB10</f>
        <v>12</v>
      </c>
      <c r="M20" s="63" t="s">
        <v>2</v>
      </c>
      <c r="N20" s="63">
        <f>Z10</f>
        <v>21</v>
      </c>
      <c r="O20" s="60"/>
      <c r="P20" s="93"/>
      <c r="Q20" s="111"/>
      <c r="R20" s="60"/>
      <c r="S20" s="63">
        <f>AB15</f>
        <v>4</v>
      </c>
      <c r="T20" s="63" t="s">
        <v>2</v>
      </c>
      <c r="U20" s="63">
        <f>Z15</f>
        <v>21</v>
      </c>
      <c r="V20" s="60"/>
      <c r="W20" s="93"/>
      <c r="X20" s="596"/>
      <c r="Y20" s="597"/>
      <c r="Z20" s="597"/>
      <c r="AA20" s="597"/>
      <c r="AB20" s="597"/>
      <c r="AC20" s="597"/>
      <c r="AD20" s="598"/>
      <c r="AE20" s="20"/>
      <c r="AF20" s="15"/>
      <c r="AG20" s="19">
        <v>7</v>
      </c>
      <c r="AH20" s="63" t="s">
        <v>2</v>
      </c>
      <c r="AI20" s="19">
        <v>21</v>
      </c>
      <c r="AJ20" s="847"/>
      <c r="AK20" s="848"/>
      <c r="AL20" s="799">
        <f>J35</f>
        <v>0</v>
      </c>
      <c r="AM20" s="603"/>
      <c r="AN20" s="800">
        <f>L35</f>
        <v>3</v>
      </c>
      <c r="AO20" s="801"/>
      <c r="AP20" s="802">
        <f>S35</f>
        <v>4</v>
      </c>
      <c r="AQ20" s="803"/>
      <c r="AR20" s="793">
        <f>V35</f>
        <v>0</v>
      </c>
      <c r="AS20" s="793"/>
      <c r="AT20" s="793">
        <f>Y35</f>
        <v>6</v>
      </c>
      <c r="AU20" s="793"/>
      <c r="AV20" s="806">
        <f>AG35</f>
        <v>0</v>
      </c>
      <c r="AW20" s="807"/>
      <c r="AX20" s="795" t="str">
        <f>AJ35</f>
        <v/>
      </c>
      <c r="AY20" s="808"/>
      <c r="AZ20" s="794">
        <f>AL35</f>
        <v>48</v>
      </c>
      <c r="BA20" s="581"/>
      <c r="BB20" s="795">
        <f>AO35</f>
        <v>126</v>
      </c>
      <c r="BC20" s="796"/>
      <c r="BD20" s="798">
        <f>AT35</f>
        <v>0.38095238095238093</v>
      </c>
      <c r="BE20" s="796"/>
      <c r="BF20" s="581">
        <f>AW35</f>
        <v>4</v>
      </c>
      <c r="BG20" s="272"/>
      <c r="BH20" s="196"/>
      <c r="BI20" s="196"/>
    </row>
    <row r="21" spans="2:70" ht="20.100000000000001" customHeight="1" x14ac:dyDescent="0.2">
      <c r="B21" s="28"/>
      <c r="C21" s="564"/>
      <c r="D21" s="564"/>
      <c r="E21" s="564"/>
      <c r="F21" s="564"/>
      <c r="G21" s="564"/>
      <c r="H21" s="564"/>
      <c r="I21" s="29"/>
      <c r="J21" s="41">
        <f>AD11</f>
        <v>0</v>
      </c>
      <c r="K21" s="60"/>
      <c r="L21" s="63">
        <f>AB11</f>
        <v>0</v>
      </c>
      <c r="M21" s="63">
        <f>AA11</f>
        <v>0</v>
      </c>
      <c r="N21" s="63">
        <f>Z11</f>
        <v>0</v>
      </c>
      <c r="O21" s="60"/>
      <c r="P21" s="35">
        <f>X11</f>
        <v>2</v>
      </c>
      <c r="Q21" s="36">
        <f>AD16</f>
        <v>0</v>
      </c>
      <c r="R21" s="60"/>
      <c r="S21" s="63">
        <f t="shared" si="2"/>
        <v>0</v>
      </c>
      <c r="T21" s="63">
        <f>AA16</f>
        <v>0</v>
      </c>
      <c r="U21" s="63">
        <f t="shared" si="3"/>
        <v>0</v>
      </c>
      <c r="V21" s="60"/>
      <c r="W21" s="35">
        <f>X16</f>
        <v>2</v>
      </c>
      <c r="X21" s="596"/>
      <c r="Y21" s="597"/>
      <c r="Z21" s="597"/>
      <c r="AA21" s="597"/>
      <c r="AB21" s="597"/>
      <c r="AC21" s="597"/>
      <c r="AD21" s="598"/>
      <c r="AE21" s="98">
        <f>IF($AG$20&gt;$AI$20,"1",)+IF($AG$21&gt;$AI$21,"1",)+IF($AG$22&gt;$AI$22,"1",)</f>
        <v>0</v>
      </c>
      <c r="AF21" s="15"/>
      <c r="AG21" s="19"/>
      <c r="AH21" s="17"/>
      <c r="AI21" s="19"/>
      <c r="AJ21" s="15"/>
      <c r="AK21" s="99">
        <f>IF($AG$20&lt;$AI$20,"1",)+IF($AG$21&lt;$AI$21,"1",)+IF($AG$22&lt;$AI$22,"1",)</f>
        <v>2</v>
      </c>
      <c r="AL21" s="799"/>
      <c r="AM21" s="603"/>
      <c r="AN21" s="800"/>
      <c r="AO21" s="801"/>
      <c r="AP21" s="802"/>
      <c r="AQ21" s="803"/>
      <c r="AR21" s="793"/>
      <c r="AS21" s="793"/>
      <c r="AT21" s="793"/>
      <c r="AU21" s="793"/>
      <c r="AV21" s="806"/>
      <c r="AW21" s="807"/>
      <c r="AX21" s="795"/>
      <c r="AY21" s="808"/>
      <c r="AZ21" s="581"/>
      <c r="BA21" s="581"/>
      <c r="BB21" s="797"/>
      <c r="BC21" s="796"/>
      <c r="BD21" s="581"/>
      <c r="BE21" s="796"/>
      <c r="BF21" s="581"/>
      <c r="BG21" s="245"/>
      <c r="BH21" s="196"/>
      <c r="BI21" s="196"/>
    </row>
    <row r="22" spans="2:70" ht="20.100000000000001" customHeight="1" x14ac:dyDescent="0.2">
      <c r="B22" s="9"/>
      <c r="C22" s="63">
        <f>IF(J21&gt;P21,"１",)+IF(Q21&gt;W21,"1",)+IF(AE21&gt;AK21,"1",)</f>
        <v>0</v>
      </c>
      <c r="D22" s="56" t="s">
        <v>0</v>
      </c>
      <c r="E22" s="63">
        <f>IF(J21&lt;P21,"１",)+IF(Q21&lt;W21,"1",)+IF(AE21&lt;AK21,"1",)+IF(AL21&lt;AR21,"1",)-(K19)-(R19)-(AF19)-(AM19)</f>
        <v>3</v>
      </c>
      <c r="F22" s="56" t="s">
        <v>1</v>
      </c>
      <c r="G22" s="69">
        <f>IF(J23=0,0,IF(J23=P23,1,IF(J23&lt;&gt;"",IF(J23&gt;P23,"0","0"),"")))+IF(Q23=0,0,IF(Q23=W23,1,IF(Q23&lt;&gt;"",IF(Q23&gt;W23,"0","0"),"")))</f>
        <v>0</v>
      </c>
      <c r="H22" s="184" t="s">
        <v>4</v>
      </c>
      <c r="I22" s="10"/>
      <c r="J22" s="103" t="str">
        <f>AD12</f>
        <v>●</v>
      </c>
      <c r="K22" s="60"/>
      <c r="L22" s="63">
        <f>AB12</f>
        <v>9</v>
      </c>
      <c r="M22" s="63" t="s">
        <v>2</v>
      </c>
      <c r="N22" s="63">
        <f>Z12</f>
        <v>21</v>
      </c>
      <c r="O22" s="60"/>
      <c r="P22" s="101" t="str">
        <f>X12</f>
        <v>○</v>
      </c>
      <c r="Q22" s="46" t="str">
        <f>AD17</f>
        <v>●</v>
      </c>
      <c r="R22" s="60"/>
      <c r="S22" s="63">
        <f>AB17</f>
        <v>5</v>
      </c>
      <c r="T22" s="63" t="s">
        <v>2</v>
      </c>
      <c r="U22" s="63">
        <f>Z17</f>
        <v>21</v>
      </c>
      <c r="V22" s="60"/>
      <c r="W22" s="101" t="str">
        <f>X17</f>
        <v>○</v>
      </c>
      <c r="X22" s="596"/>
      <c r="Y22" s="597"/>
      <c r="Z22" s="597"/>
      <c r="AA22" s="597"/>
      <c r="AB22" s="597"/>
      <c r="AC22" s="597"/>
      <c r="AD22" s="598"/>
      <c r="AE22" s="46" t="str">
        <f>IF(AE21=AK21,"",IF(AE21&gt;AK21,"○","●"))</f>
        <v>●</v>
      </c>
      <c r="AF22" s="15"/>
      <c r="AG22" s="19">
        <v>11</v>
      </c>
      <c r="AH22" s="63" t="s">
        <v>2</v>
      </c>
      <c r="AI22" s="19">
        <v>21</v>
      </c>
      <c r="AJ22" s="15"/>
      <c r="AK22" s="47" t="str">
        <f>IF(AE21=AK21,"",IF(AE21&lt;AK21,"○","●"))</f>
        <v>○</v>
      </c>
      <c r="AL22" s="799"/>
      <c r="AM22" s="603"/>
      <c r="AN22" s="800"/>
      <c r="AO22" s="801"/>
      <c r="AP22" s="802"/>
      <c r="AQ22" s="803"/>
      <c r="AR22" s="793"/>
      <c r="AS22" s="793"/>
      <c r="AT22" s="793"/>
      <c r="AU22" s="793"/>
      <c r="AV22" s="806"/>
      <c r="AW22" s="807"/>
      <c r="AX22" s="795"/>
      <c r="AY22" s="808"/>
      <c r="AZ22" s="581"/>
      <c r="BA22" s="581"/>
      <c r="BB22" s="797"/>
      <c r="BC22" s="796"/>
      <c r="BD22" s="581"/>
      <c r="BE22" s="796"/>
      <c r="BF22" s="581"/>
      <c r="BG22" s="245"/>
      <c r="BH22" s="196"/>
      <c r="BI22" s="196"/>
    </row>
    <row r="23" spans="2:70" ht="20.100000000000001" customHeight="1" thickBot="1" x14ac:dyDescent="0.3">
      <c r="B23" s="13"/>
      <c r="C23" s="63">
        <f>SUM($J$23+$Q$23+AE23+AL23)</f>
        <v>3</v>
      </c>
      <c r="D23" s="56" t="s">
        <v>5</v>
      </c>
      <c r="E23" s="56"/>
      <c r="F23" s="56"/>
      <c r="G23" s="56" t="s">
        <v>18</v>
      </c>
      <c r="H23" s="56">
        <f>SUM(K19+R19)</f>
        <v>0</v>
      </c>
      <c r="I23" s="10"/>
      <c r="J23" s="41" t="str">
        <f>AD13</f>
        <v>1</v>
      </c>
      <c r="K23" s="60"/>
      <c r="L23" s="63">
        <f t="shared" si="0"/>
        <v>0</v>
      </c>
      <c r="M23" s="63"/>
      <c r="N23" s="63">
        <f t="shared" si="1"/>
        <v>0</v>
      </c>
      <c r="O23" s="60"/>
      <c r="P23" s="35" t="str">
        <f>X13</f>
        <v>2</v>
      </c>
      <c r="Q23" s="36" t="str">
        <f>AD18</f>
        <v>1</v>
      </c>
      <c r="R23" s="60"/>
      <c r="S23" s="63">
        <f t="shared" si="2"/>
        <v>0</v>
      </c>
      <c r="T23" s="63"/>
      <c r="U23" s="63">
        <f t="shared" si="3"/>
        <v>0</v>
      </c>
      <c r="V23" s="60"/>
      <c r="W23" s="35" t="str">
        <f>X18</f>
        <v>2</v>
      </c>
      <c r="X23" s="596"/>
      <c r="Y23" s="597"/>
      <c r="Z23" s="597"/>
      <c r="AA23" s="597"/>
      <c r="AB23" s="597"/>
      <c r="AC23" s="597"/>
      <c r="AD23" s="598"/>
      <c r="AE23" s="64" t="str">
        <f>IF(AE21=AK21,0,IF(AE21&lt;&gt;"",IF(AE21&gt;AK21,"2","1"),""))</f>
        <v>1</v>
      </c>
      <c r="AF23" s="65"/>
      <c r="AG23" s="19"/>
      <c r="AH23" s="16"/>
      <c r="AI23" s="19"/>
      <c r="AJ23" s="65"/>
      <c r="AK23" s="66" t="str">
        <f>IF(AK21=AE21,0,IF(AK21&lt;&gt;"",IF(AE21&lt;AK21,"2","1"),""))</f>
        <v>2</v>
      </c>
      <c r="AL23" s="195"/>
      <c r="AM23" s="71"/>
      <c r="AN23" s="221"/>
      <c r="AO23" s="212"/>
      <c r="AP23" s="244"/>
      <c r="AQ23" s="65"/>
      <c r="AR23" s="265"/>
      <c r="AS23" s="212"/>
      <c r="AT23" s="211"/>
      <c r="AU23" s="212"/>
      <c r="AV23" s="260"/>
      <c r="AW23" s="267"/>
      <c r="AX23" s="211"/>
      <c r="AY23" s="212"/>
      <c r="AZ23" s="269"/>
      <c r="BA23" s="269"/>
      <c r="BB23" s="231"/>
      <c r="BC23" s="232"/>
      <c r="BD23" s="269"/>
      <c r="BE23" s="232"/>
      <c r="BF23" s="269"/>
      <c r="BG23" s="231"/>
      <c r="BH23" s="269"/>
      <c r="BI23" s="269"/>
    </row>
    <row r="24" spans="2:70" ht="20.100000000000001" customHeight="1" x14ac:dyDescent="0.25">
      <c r="B24" s="23"/>
      <c r="C24" s="183">
        <v>14</v>
      </c>
      <c r="D24" s="1"/>
      <c r="E24" s="1"/>
      <c r="F24" s="1"/>
      <c r="G24" s="5"/>
      <c r="H24" s="5"/>
      <c r="I24" s="12"/>
      <c r="J24" s="115" t="s">
        <v>18</v>
      </c>
      <c r="K24" s="114"/>
      <c r="L24" s="62">
        <f t="shared" si="0"/>
        <v>0</v>
      </c>
      <c r="M24" s="62"/>
      <c r="N24" s="62">
        <f t="shared" si="1"/>
        <v>0</v>
      </c>
      <c r="O24" s="90"/>
      <c r="P24" s="90"/>
      <c r="Q24" s="117" t="s">
        <v>18</v>
      </c>
      <c r="R24" s="114"/>
      <c r="S24" s="62">
        <f t="shared" si="2"/>
        <v>0</v>
      </c>
      <c r="T24" s="62"/>
      <c r="U24" s="62">
        <f t="shared" si="3"/>
        <v>0</v>
      </c>
      <c r="V24" s="90"/>
      <c r="W24" s="42"/>
      <c r="X24" s="188" t="s">
        <v>18</v>
      </c>
      <c r="Y24" s="189"/>
      <c r="Z24" s="118"/>
      <c r="AA24" s="108"/>
      <c r="AB24" s="118"/>
      <c r="AC24" s="190"/>
      <c r="AD24" s="42"/>
      <c r="AE24" s="594"/>
      <c r="AF24" s="595"/>
      <c r="AG24" s="595"/>
      <c r="AH24" s="595"/>
      <c r="AI24" s="595"/>
      <c r="AJ24" s="595"/>
      <c r="AK24" s="602"/>
      <c r="AL24" s="204"/>
      <c r="AM24" s="119"/>
      <c r="AN24" s="217"/>
      <c r="AO24" s="206"/>
      <c r="AP24" s="277"/>
      <c r="AQ24" s="278"/>
      <c r="AR24" s="217"/>
      <c r="AS24" s="206"/>
      <c r="AT24" s="217"/>
      <c r="AU24" s="206"/>
      <c r="AV24" s="266"/>
      <c r="AW24" s="241"/>
      <c r="AX24" s="268"/>
      <c r="AY24" s="206"/>
      <c r="AZ24" s="233"/>
      <c r="BA24" s="233"/>
      <c r="BB24" s="234"/>
      <c r="BC24" s="235"/>
      <c r="BD24" s="233"/>
      <c r="BE24" s="235"/>
      <c r="BF24" s="233"/>
      <c r="BG24" s="231"/>
      <c r="BH24" s="269"/>
      <c r="BI24" s="269"/>
    </row>
    <row r="25" spans="2:70" ht="21.9" customHeight="1" x14ac:dyDescent="0.2">
      <c r="B25" s="28"/>
      <c r="C25" s="564" t="str">
        <f>IFERROR(VLOOKUP(C24,'抽選会用 '!$C$7:$D$28,2,FALSE),"")</f>
        <v>楓ヤング</v>
      </c>
      <c r="D25" s="564"/>
      <c r="E25" s="564"/>
      <c r="F25" s="564"/>
      <c r="G25" s="564"/>
      <c r="H25" s="564"/>
      <c r="I25" s="29"/>
      <c r="J25" s="110"/>
      <c r="K25" s="60"/>
      <c r="L25" s="63">
        <f>AI10</f>
        <v>21</v>
      </c>
      <c r="M25" s="63" t="s">
        <v>2</v>
      </c>
      <c r="N25" s="63">
        <f>AG10</f>
        <v>16</v>
      </c>
      <c r="O25" s="60"/>
      <c r="P25" s="93"/>
      <c r="Q25" s="111"/>
      <c r="R25" s="60"/>
      <c r="S25" s="63">
        <f>AI15</f>
        <v>17</v>
      </c>
      <c r="T25" s="63" t="s">
        <v>2</v>
      </c>
      <c r="U25" s="63">
        <f>AG15</f>
        <v>21</v>
      </c>
      <c r="V25" s="60"/>
      <c r="W25" s="93"/>
      <c r="X25" s="111"/>
      <c r="Y25" s="60"/>
      <c r="Z25" s="106">
        <f>AI20</f>
        <v>21</v>
      </c>
      <c r="AA25" s="63" t="s">
        <v>2</v>
      </c>
      <c r="AB25" s="106">
        <f>AG20</f>
        <v>7</v>
      </c>
      <c r="AC25" s="60"/>
      <c r="AD25" s="60"/>
      <c r="AE25" s="596"/>
      <c r="AF25" s="597"/>
      <c r="AG25" s="597"/>
      <c r="AH25" s="597"/>
      <c r="AI25" s="597"/>
      <c r="AJ25" s="597"/>
      <c r="AK25" s="598"/>
      <c r="AL25" s="799">
        <f>J36</f>
        <v>2</v>
      </c>
      <c r="AM25" s="603"/>
      <c r="AN25" s="800">
        <f>L36</f>
        <v>1</v>
      </c>
      <c r="AO25" s="801"/>
      <c r="AP25" s="802">
        <f>S36</f>
        <v>2</v>
      </c>
      <c r="AQ25" s="803"/>
      <c r="AR25" s="793">
        <f>V36</f>
        <v>4</v>
      </c>
      <c r="AS25" s="793"/>
      <c r="AT25" s="793">
        <f>Y36</f>
        <v>2</v>
      </c>
      <c r="AU25" s="793"/>
      <c r="AV25" s="806">
        <f>AG36</f>
        <v>2</v>
      </c>
      <c r="AW25" s="807"/>
      <c r="AX25" s="795">
        <f>AJ36</f>
        <v>2</v>
      </c>
      <c r="AY25" s="808"/>
      <c r="AZ25" s="794">
        <f>AL36</f>
        <v>115</v>
      </c>
      <c r="BA25" s="581"/>
      <c r="BB25" s="795">
        <f>AO36</f>
        <v>90</v>
      </c>
      <c r="BC25" s="796"/>
      <c r="BD25" s="798">
        <f>AT36</f>
        <v>1.2777777777777777</v>
      </c>
      <c r="BE25" s="796"/>
      <c r="BF25" s="581">
        <f>AW36</f>
        <v>2</v>
      </c>
      <c r="BG25" s="272"/>
      <c r="BH25" s="196"/>
      <c r="BI25" s="196"/>
    </row>
    <row r="26" spans="2:70" ht="21.9" customHeight="1" x14ac:dyDescent="0.2">
      <c r="B26" s="28"/>
      <c r="C26" s="564"/>
      <c r="D26" s="564"/>
      <c r="E26" s="564"/>
      <c r="F26" s="564"/>
      <c r="G26" s="564"/>
      <c r="H26" s="564"/>
      <c r="I26" s="29"/>
      <c r="J26" s="41">
        <f>AK11</f>
        <v>2</v>
      </c>
      <c r="K26" s="60"/>
      <c r="L26" s="63">
        <f>AI11</f>
        <v>0</v>
      </c>
      <c r="M26" s="63">
        <f>AA16</f>
        <v>0</v>
      </c>
      <c r="N26" s="63">
        <f>AG11</f>
        <v>0</v>
      </c>
      <c r="O26" s="60"/>
      <c r="P26" s="35">
        <f>AE11</f>
        <v>0</v>
      </c>
      <c r="Q26" s="36">
        <f>AK16</f>
        <v>0</v>
      </c>
      <c r="R26" s="60"/>
      <c r="S26" s="63">
        <f>AI16</f>
        <v>0</v>
      </c>
      <c r="T26" s="63">
        <f>AA21</f>
        <v>0</v>
      </c>
      <c r="U26" s="63">
        <f>AG16</f>
        <v>0</v>
      </c>
      <c r="V26" s="60"/>
      <c r="W26" s="35">
        <f>AE16</f>
        <v>2</v>
      </c>
      <c r="X26" s="36">
        <f>IF($Z$25&gt;$AB$25,"1",)+IF($Z$26&gt;$AB$26,"1",)+IF($Z$27&gt;$AB$27,"1",)</f>
        <v>2</v>
      </c>
      <c r="Y26" s="60"/>
      <c r="Z26" s="106">
        <f>AI21</f>
        <v>0</v>
      </c>
      <c r="AA26" s="63"/>
      <c r="AB26" s="106">
        <f>AG21</f>
        <v>0</v>
      </c>
      <c r="AC26" s="60"/>
      <c r="AD26" s="43">
        <f>IF($Z$25&lt;$AB$25,"1",)+IF($Z$26&lt;$AB$26,"1",)+IF($Z$27&lt;$AB$27,"1",)</f>
        <v>0</v>
      </c>
      <c r="AE26" s="596"/>
      <c r="AF26" s="597"/>
      <c r="AG26" s="597"/>
      <c r="AH26" s="597"/>
      <c r="AI26" s="597"/>
      <c r="AJ26" s="597"/>
      <c r="AK26" s="598"/>
      <c r="AL26" s="799"/>
      <c r="AM26" s="603"/>
      <c r="AN26" s="800"/>
      <c r="AO26" s="801"/>
      <c r="AP26" s="802"/>
      <c r="AQ26" s="803"/>
      <c r="AR26" s="793"/>
      <c r="AS26" s="793"/>
      <c r="AT26" s="793"/>
      <c r="AU26" s="793"/>
      <c r="AV26" s="806"/>
      <c r="AW26" s="807"/>
      <c r="AX26" s="795"/>
      <c r="AY26" s="808"/>
      <c r="AZ26" s="581"/>
      <c r="BA26" s="581"/>
      <c r="BB26" s="797"/>
      <c r="BC26" s="796"/>
      <c r="BD26" s="581"/>
      <c r="BE26" s="796"/>
      <c r="BF26" s="581"/>
      <c r="BG26" s="245"/>
      <c r="BH26" s="196"/>
      <c r="BI26" s="196"/>
    </row>
    <row r="27" spans="2:70" ht="21.9" customHeight="1" x14ac:dyDescent="0.2">
      <c r="B27" s="9"/>
      <c r="C27" s="63">
        <f>IF(J26&gt;P26,"1",)+IF(Q26&gt;W26,"1",)+IF(X26&gt;AD26,"1",)</f>
        <v>2</v>
      </c>
      <c r="D27" s="56" t="s">
        <v>0</v>
      </c>
      <c r="E27" s="63">
        <f>IF(J26&lt;P26,"1",)+IF(Q26&lt;W26,"1",)+IF(X26&lt;AD26,"1",)+IF(AL26&lt;AR26,"1",)-(K24)-(R24)-(Y24)-(AM24)</f>
        <v>1</v>
      </c>
      <c r="F27" s="56" t="s">
        <v>1</v>
      </c>
      <c r="G27" s="69">
        <f>IF(Q28=0,0,IF(Q28=W28,1,IF(Q28&lt;&gt;"",IF(Q28&gt;W28,"0","0"),"")))+IF(X28=0,0,IF(X28=AD28,1,IF(X28&lt;&gt;"",IF(X28&gt;AD28,"0","0"),"")))</f>
        <v>0</v>
      </c>
      <c r="H27" s="184" t="s">
        <v>4</v>
      </c>
      <c r="I27" s="10"/>
      <c r="J27" s="103" t="str">
        <f>AD17</f>
        <v>●</v>
      </c>
      <c r="K27" s="60"/>
      <c r="L27" s="63">
        <f>AI12</f>
        <v>21</v>
      </c>
      <c r="M27" s="63" t="s">
        <v>2</v>
      </c>
      <c r="N27" s="63">
        <f>AG12</f>
        <v>14</v>
      </c>
      <c r="O27" s="60"/>
      <c r="P27" s="101" t="str">
        <f>X17</f>
        <v>○</v>
      </c>
      <c r="Q27" s="46" t="str">
        <f>AK17</f>
        <v>●</v>
      </c>
      <c r="R27" s="60"/>
      <c r="S27" s="63">
        <f>AI17</f>
        <v>14</v>
      </c>
      <c r="T27" s="63" t="s">
        <v>2</v>
      </c>
      <c r="U27" s="63">
        <f>AG17</f>
        <v>21</v>
      </c>
      <c r="V27" s="60"/>
      <c r="W27" s="101" t="str">
        <f>AE17</f>
        <v>○</v>
      </c>
      <c r="X27" s="46" t="str">
        <f>IF(X26=AD26,"",IF(X26&gt;AD26,"○","●"))</f>
        <v>○</v>
      </c>
      <c r="Y27" s="60"/>
      <c r="Z27" s="106">
        <f>AI22</f>
        <v>21</v>
      </c>
      <c r="AA27" s="63" t="s">
        <v>2</v>
      </c>
      <c r="AB27" s="106">
        <f>AG22</f>
        <v>11</v>
      </c>
      <c r="AC27" s="60"/>
      <c r="AD27" s="47" t="str">
        <f>IF(X26=AD26,"",IF(X26&lt;AD26,"○","●"))</f>
        <v>●</v>
      </c>
      <c r="AE27" s="596"/>
      <c r="AF27" s="597"/>
      <c r="AG27" s="597"/>
      <c r="AH27" s="597"/>
      <c r="AI27" s="597"/>
      <c r="AJ27" s="597"/>
      <c r="AK27" s="598"/>
      <c r="AL27" s="799"/>
      <c r="AM27" s="603"/>
      <c r="AN27" s="800"/>
      <c r="AO27" s="801"/>
      <c r="AP27" s="802"/>
      <c r="AQ27" s="803"/>
      <c r="AR27" s="793"/>
      <c r="AS27" s="793"/>
      <c r="AT27" s="793"/>
      <c r="AU27" s="793"/>
      <c r="AV27" s="806"/>
      <c r="AW27" s="807"/>
      <c r="AX27" s="795"/>
      <c r="AY27" s="808"/>
      <c r="AZ27" s="581"/>
      <c r="BA27" s="581"/>
      <c r="BB27" s="797"/>
      <c r="BC27" s="796"/>
      <c r="BD27" s="581"/>
      <c r="BE27" s="796"/>
      <c r="BF27" s="581"/>
      <c r="BG27" s="245"/>
      <c r="BH27" s="196"/>
      <c r="BI27" s="196"/>
    </row>
    <row r="28" spans="2:70" ht="20.100000000000001" customHeight="1" thickBot="1" x14ac:dyDescent="0.3">
      <c r="B28" s="13"/>
      <c r="C28" s="61">
        <f>SUM(+J28+$Q$28+$X$28+AL28)</f>
        <v>4</v>
      </c>
      <c r="D28" s="57" t="s">
        <v>5</v>
      </c>
      <c r="E28" s="55"/>
      <c r="F28" s="57"/>
      <c r="G28" s="57" t="s">
        <v>18</v>
      </c>
      <c r="H28" s="57">
        <f>SUM(R24+Y24)</f>
        <v>0</v>
      </c>
      <c r="I28" s="11"/>
      <c r="J28" s="41" t="str">
        <f>AD18</f>
        <v>1</v>
      </c>
      <c r="K28" s="60"/>
      <c r="L28" s="63">
        <f>AB18</f>
        <v>0</v>
      </c>
      <c r="M28" s="63"/>
      <c r="N28" s="63">
        <f>Z18</f>
        <v>0</v>
      </c>
      <c r="O28" s="60"/>
      <c r="P28" s="35" t="str">
        <f>X18</f>
        <v>2</v>
      </c>
      <c r="Q28" s="64" t="str">
        <f>AK18</f>
        <v>1</v>
      </c>
      <c r="R28" s="60"/>
      <c r="S28" s="63">
        <f t="shared" si="2"/>
        <v>0</v>
      </c>
      <c r="T28" s="63"/>
      <c r="U28" s="63">
        <f t="shared" si="3"/>
        <v>0</v>
      </c>
      <c r="V28" s="60"/>
      <c r="W28" s="66" t="str">
        <f>AE18</f>
        <v>2</v>
      </c>
      <c r="X28" s="191" t="str">
        <f>IF(X26=AD26,0,IF(X26&lt;&gt;"",IF(X26&gt;AD26,"2","1"),""))</f>
        <v>2</v>
      </c>
      <c r="Y28" s="84"/>
      <c r="Z28" s="109"/>
      <c r="AA28" s="109"/>
      <c r="AB28" s="109"/>
      <c r="AC28" s="84"/>
      <c r="AD28" s="192" t="str">
        <f>IF(AD26=X26,0,IF(AD26&lt;&gt;"",IF(X26&lt;AD26,"2","1"),""))</f>
        <v>1</v>
      </c>
      <c r="AE28" s="596"/>
      <c r="AF28" s="597"/>
      <c r="AG28" s="597"/>
      <c r="AH28" s="597"/>
      <c r="AI28" s="597"/>
      <c r="AJ28" s="597"/>
      <c r="AK28" s="598"/>
      <c r="AL28" s="205"/>
      <c r="AM28" s="194"/>
      <c r="AN28" s="804"/>
      <c r="AO28" s="805"/>
      <c r="AP28" s="229"/>
      <c r="AQ28" s="279"/>
      <c r="AR28" s="218"/>
      <c r="AS28" s="207"/>
      <c r="AT28" s="229"/>
      <c r="AU28" s="230"/>
      <c r="AV28" s="258"/>
      <c r="AW28" s="242"/>
      <c r="AX28" s="218"/>
      <c r="AY28" s="207"/>
      <c r="AZ28" s="236"/>
      <c r="BA28" s="236"/>
      <c r="BB28" s="237"/>
      <c r="BC28" s="238"/>
      <c r="BD28" s="236"/>
      <c r="BE28" s="238"/>
      <c r="BF28" s="236"/>
      <c r="BG28" s="231"/>
      <c r="BH28" s="269"/>
      <c r="BI28" s="269"/>
    </row>
    <row r="29" spans="2:70" ht="20.100000000000001" customHeight="1" x14ac:dyDescent="0.2">
      <c r="C29" s="62"/>
      <c r="D29" s="76"/>
      <c r="E29" s="48"/>
      <c r="F29" s="76"/>
      <c r="G29" s="76"/>
      <c r="H29" s="76"/>
      <c r="I29" s="1"/>
      <c r="J29" s="202"/>
      <c r="K29" s="90"/>
      <c r="L29" s="62"/>
      <c r="M29" s="62"/>
      <c r="N29" s="62"/>
      <c r="O29" s="90"/>
      <c r="P29" s="203"/>
      <c r="Q29" s="202"/>
      <c r="R29" s="90"/>
      <c r="S29" s="62"/>
      <c r="T29" s="62"/>
      <c r="U29" s="62"/>
      <c r="V29" s="90"/>
      <c r="W29" s="203"/>
      <c r="X29" s="202"/>
      <c r="Y29" s="90"/>
      <c r="Z29" s="118"/>
      <c r="AA29" s="118"/>
      <c r="AB29" s="118"/>
      <c r="AC29" s="90"/>
      <c r="AD29" s="203"/>
      <c r="AE29" s="202"/>
      <c r="AF29" s="90"/>
      <c r="AG29" s="118"/>
      <c r="AH29" s="118"/>
      <c r="AI29" s="108"/>
      <c r="AJ29" s="90"/>
      <c r="AK29" s="203"/>
      <c r="AL29" s="76"/>
      <c r="AM29" s="76"/>
      <c r="AN29" s="76"/>
      <c r="AO29" s="76"/>
      <c r="AP29" s="76"/>
      <c r="AQ29" s="76"/>
      <c r="AR29" s="76"/>
      <c r="AS29" s="19"/>
      <c r="AT29" s="19"/>
      <c r="AU29" s="19"/>
      <c r="AV29" s="45"/>
      <c r="AW29" s="45"/>
      <c r="AX29" s="45"/>
      <c r="AY29" s="45"/>
      <c r="AZ29" s="38"/>
      <c r="BA29" s="45"/>
    </row>
    <row r="30" spans="2:70" ht="20.100000000000001" customHeight="1" thickBot="1" x14ac:dyDescent="0.25">
      <c r="C30" s="126"/>
      <c r="D30" s="197"/>
      <c r="E30" s="198"/>
      <c r="F30" s="197"/>
      <c r="G30" s="199"/>
      <c r="H30" s="199"/>
      <c r="I30" s="126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1"/>
      <c r="X30" s="200"/>
      <c r="Y30" s="200"/>
      <c r="Z30" s="177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15"/>
      <c r="AM30" s="15"/>
      <c r="AN30" s="15"/>
      <c r="AO30" s="15"/>
      <c r="AP30" s="15"/>
      <c r="AQ30" s="15"/>
      <c r="AR30" s="15"/>
      <c r="AS30" s="17"/>
    </row>
    <row r="31" spans="2:70" ht="20.100000000000001" customHeight="1" x14ac:dyDescent="0.2">
      <c r="B31" s="638"/>
      <c r="C31" s="639"/>
      <c r="D31" s="639"/>
      <c r="E31" s="639"/>
      <c r="F31" s="639"/>
      <c r="G31" s="639"/>
      <c r="H31" s="639"/>
      <c r="I31" s="640"/>
      <c r="J31" s="644" t="s">
        <v>0</v>
      </c>
      <c r="K31" s="162"/>
      <c r="L31" s="605" t="s">
        <v>1</v>
      </c>
      <c r="M31" s="162"/>
      <c r="N31" s="605" t="s">
        <v>14</v>
      </c>
      <c r="O31" s="162"/>
      <c r="P31" s="606" t="s">
        <v>18</v>
      </c>
      <c r="Q31" s="644" t="s">
        <v>17</v>
      </c>
      <c r="R31" s="645"/>
      <c r="S31" s="677" t="s">
        <v>40</v>
      </c>
      <c r="T31" s="678"/>
      <c r="U31" s="679"/>
      <c r="V31" s="680" t="s">
        <v>7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680"/>
      <c r="AJ31" s="677" t="s">
        <v>11</v>
      </c>
      <c r="AK31" s="678"/>
      <c r="AL31" s="786" t="s">
        <v>12</v>
      </c>
      <c r="AM31" s="680"/>
      <c r="AN31" s="680"/>
      <c r="AO31" s="680"/>
      <c r="AP31" s="680"/>
      <c r="AQ31" s="680"/>
      <c r="AR31" s="680"/>
      <c r="AS31" s="680"/>
      <c r="AT31" s="680"/>
      <c r="AU31" s="680"/>
      <c r="AV31" s="680"/>
      <c r="AW31" s="677" t="s">
        <v>11</v>
      </c>
      <c r="AX31" s="678"/>
      <c r="AY31" s="630" t="s">
        <v>35</v>
      </c>
      <c r="AZ31" s="787"/>
      <c r="BA31" s="661" t="s">
        <v>36</v>
      </c>
      <c r="BB31" s="662"/>
      <c r="BC31" s="663" t="s">
        <v>37</v>
      </c>
      <c r="BD31" s="664"/>
      <c r="BE31" s="782" t="s">
        <v>38</v>
      </c>
      <c r="BF31" s="783"/>
      <c r="BG31" s="185"/>
      <c r="BH31" s="17"/>
      <c r="BI31" s="17"/>
      <c r="BJ31" s="186"/>
      <c r="BK31" s="186"/>
      <c r="BL31" s="186"/>
      <c r="BM31" s="186"/>
      <c r="BN31" s="17"/>
      <c r="BO31" s="186"/>
      <c r="BP31" s="186"/>
      <c r="BQ31" s="186"/>
      <c r="BR31" s="186"/>
    </row>
    <row r="32" spans="2:70" ht="20.100000000000001" customHeight="1" thickBot="1" x14ac:dyDescent="0.25">
      <c r="B32" s="641"/>
      <c r="C32" s="642"/>
      <c r="D32" s="642"/>
      <c r="E32" s="642"/>
      <c r="F32" s="642"/>
      <c r="G32" s="642"/>
      <c r="H32" s="642"/>
      <c r="I32" s="643"/>
      <c r="J32" s="634"/>
      <c r="K32" s="177"/>
      <c r="L32" s="635"/>
      <c r="M32" s="177"/>
      <c r="N32" s="635"/>
      <c r="O32" s="177"/>
      <c r="P32" s="585"/>
      <c r="Q32" s="634"/>
      <c r="R32" s="646"/>
      <c r="S32" s="669" t="s">
        <v>39</v>
      </c>
      <c r="T32" s="670"/>
      <c r="U32" s="671"/>
      <c r="V32" s="672" t="s">
        <v>8</v>
      </c>
      <c r="W32" s="672"/>
      <c r="X32" s="673"/>
      <c r="Y32" s="674" t="s">
        <v>9</v>
      </c>
      <c r="Z32" s="672"/>
      <c r="AA32" s="672"/>
      <c r="AB32" s="675" t="s">
        <v>10</v>
      </c>
      <c r="AC32" s="676"/>
      <c r="AD32" s="676"/>
      <c r="AE32" s="674" t="s">
        <v>13</v>
      </c>
      <c r="AF32" s="673"/>
      <c r="AG32" s="672" t="s">
        <v>11</v>
      </c>
      <c r="AH32" s="672"/>
      <c r="AI32" s="672"/>
      <c r="AJ32" s="669" t="s">
        <v>46</v>
      </c>
      <c r="AK32" s="670"/>
      <c r="AL32" s="784" t="s">
        <v>8</v>
      </c>
      <c r="AM32" s="635"/>
      <c r="AN32" s="635"/>
      <c r="AO32" s="785" t="s">
        <v>9</v>
      </c>
      <c r="AP32" s="529"/>
      <c r="AQ32" s="529"/>
      <c r="AR32" s="789" t="s">
        <v>44</v>
      </c>
      <c r="AS32" s="789"/>
      <c r="AT32" s="674" t="s">
        <v>45</v>
      </c>
      <c r="AU32" s="672"/>
      <c r="AV32" s="790"/>
      <c r="AW32" s="669" t="s">
        <v>46</v>
      </c>
      <c r="AX32" s="670"/>
      <c r="AY32" s="632"/>
      <c r="AZ32" s="788"/>
      <c r="BA32" s="636"/>
      <c r="BB32" s="637"/>
      <c r="BC32" s="665"/>
      <c r="BD32" s="666"/>
      <c r="BE32" s="791" t="s">
        <v>39</v>
      </c>
      <c r="BF32" s="792"/>
      <c r="BG32" s="185"/>
      <c r="BH32" s="17"/>
      <c r="BI32" s="17"/>
      <c r="BJ32" s="186"/>
      <c r="BK32" s="186"/>
      <c r="BL32" s="186"/>
      <c r="BM32" s="186"/>
      <c r="BN32" s="17"/>
      <c r="BO32" s="186"/>
      <c r="BP32" s="186"/>
      <c r="BQ32" s="186"/>
      <c r="BR32" s="186"/>
    </row>
    <row r="33" spans="2:70" ht="21.9" customHeight="1" x14ac:dyDescent="0.2">
      <c r="B33" s="33"/>
      <c r="C33" s="649" t="str">
        <f>C10</f>
        <v>大宮ヤング</v>
      </c>
      <c r="D33" s="649"/>
      <c r="E33" s="649"/>
      <c r="F33" s="649"/>
      <c r="G33" s="649"/>
      <c r="H33" s="649"/>
      <c r="I33" s="72"/>
      <c r="J33" s="181">
        <f>C12</f>
        <v>1</v>
      </c>
      <c r="K33" s="173"/>
      <c r="L33" s="173">
        <f>E12</f>
        <v>2</v>
      </c>
      <c r="M33" s="173"/>
      <c r="N33" s="174">
        <f>G12</f>
        <v>0</v>
      </c>
      <c r="O33" s="173">
        <f>IF(OR(L33="",L33=0),"",RANK(L33,$J33:$J36))</f>
        <v>2</v>
      </c>
      <c r="P33" s="72">
        <f>SUM(R9+Y9)</f>
        <v>0</v>
      </c>
      <c r="Q33" s="650">
        <f>C13</f>
        <v>4</v>
      </c>
      <c r="R33" s="651"/>
      <c r="S33" s="652">
        <f>IF(OR(Q33="",Q33=0),"",RANK(Q33,$Q33:Q36))</f>
        <v>2</v>
      </c>
      <c r="T33" s="653"/>
      <c r="U33" s="651"/>
      <c r="V33" s="653">
        <f>SUM(Q11+X11+AE11+AL11)</f>
        <v>3</v>
      </c>
      <c r="W33" s="653"/>
      <c r="X33" s="653"/>
      <c r="Y33" s="774">
        <f>SUM(W11+AD11+AK11+AR11)</f>
        <v>4</v>
      </c>
      <c r="Z33" s="653"/>
      <c r="AA33" s="775"/>
      <c r="AB33" s="657">
        <f>IF(V33=0,Y33*0,IF(Y33=0,V33*1,IF(OR(V33="",V33=0),"",V33-Y33)))</f>
        <v>-1</v>
      </c>
      <c r="AC33" s="650"/>
      <c r="AD33" s="720"/>
      <c r="AE33" s="658">
        <f>IF(OR(AB33="",AB33=0),"",RANK(AB33,$AB33:$AB35))</f>
        <v>3</v>
      </c>
      <c r="AF33" s="659"/>
      <c r="AG33" s="660">
        <f>IF(V33=0,Y33*0,IF(Y33=0,V33*1,IF(OR(V33="",V33=0),"",V33/Y33)))</f>
        <v>0.75</v>
      </c>
      <c r="AH33" s="660"/>
      <c r="AI33" s="660"/>
      <c r="AJ33" s="652">
        <f>IF(OR(AG33="",AG33=0),"",RANK(AG33,$AG$33:$AG$36))</f>
        <v>3</v>
      </c>
      <c r="AK33" s="651"/>
      <c r="AL33" s="652">
        <f>SUM(S9:S13)+SUM(Z9:Z13)+SUM(AG9:AG13)</f>
        <v>117</v>
      </c>
      <c r="AM33" s="653"/>
      <c r="AN33" s="653"/>
      <c r="AO33" s="774">
        <f>SUM(U9:U13)+SUM(AB9:AB13)+SUM(AI9:AI13)</f>
        <v>116</v>
      </c>
      <c r="AP33" s="653"/>
      <c r="AQ33" s="775"/>
      <c r="AR33" s="774">
        <f>IF(AL33=0,AO33*0,IF(AO33=0,AL33*1,IF(OR(AL33="",AL33=0),"",AL33-AO33)))</f>
        <v>1</v>
      </c>
      <c r="AS33" s="775"/>
      <c r="AT33" s="696">
        <f>IF(AL33=0,AO33*0,IF(AL33=0,AO33*1,IF(OR(AL33="",AL33=0),"",AL33/AO33)))</f>
        <v>1.0086206896551724</v>
      </c>
      <c r="AU33" s="660"/>
      <c r="AV33" s="844"/>
      <c r="AW33" s="652">
        <f>IF(OR(AT33="",AT33=0),"",RANK(AT33,$AT$33:$AT$36))</f>
        <v>3</v>
      </c>
      <c r="AX33" s="651"/>
      <c r="AY33" s="779">
        <f>SUM(J33+L33)</f>
        <v>3</v>
      </c>
      <c r="AZ33" s="720"/>
      <c r="BA33" s="772">
        <f>C12</f>
        <v>1</v>
      </c>
      <c r="BB33" s="683"/>
      <c r="BC33" s="757">
        <f>IF(OR(AY33="",AY33=0),"",BA33/AY33)</f>
        <v>0.33333333333333331</v>
      </c>
      <c r="BD33" s="758"/>
      <c r="BE33" s="652">
        <f>IF(OR(BC33="",BC33=0),"",RANK(BC33,$BC$33:$BC$36))</f>
        <v>3</v>
      </c>
      <c r="BF33" s="773"/>
      <c r="BG33" s="176"/>
      <c r="BH33" s="176"/>
      <c r="BI33" s="176"/>
      <c r="BJ33" s="132"/>
      <c r="BK33" s="132"/>
      <c r="BL33" s="176"/>
      <c r="BM33" s="176"/>
      <c r="BN33" s="176"/>
      <c r="BO33" s="132"/>
      <c r="BP33" s="132"/>
      <c r="BQ33" s="176"/>
      <c r="BR33" s="176"/>
    </row>
    <row r="34" spans="2:70" ht="21.9" customHeight="1" x14ac:dyDescent="0.2">
      <c r="B34" s="30"/>
      <c r="C34" s="686" t="str">
        <f>C15</f>
        <v>ＫＹＯＴＯ ＨＯＰＥ</v>
      </c>
      <c r="D34" s="686"/>
      <c r="E34" s="686"/>
      <c r="F34" s="686"/>
      <c r="G34" s="686"/>
      <c r="H34" s="686"/>
      <c r="I34" s="73"/>
      <c r="J34" s="136">
        <f>C17</f>
        <v>3</v>
      </c>
      <c r="K34" s="171"/>
      <c r="L34" s="171">
        <f>E17</f>
        <v>0</v>
      </c>
      <c r="M34" s="171"/>
      <c r="N34" s="172">
        <f>G17</f>
        <v>0</v>
      </c>
      <c r="O34" s="171" t="str">
        <f>IF(OR(L34="",L34=0),"",RANK(L34,$J33:$J36))</f>
        <v/>
      </c>
      <c r="P34" s="73">
        <f>SUM(K14+Y14)</f>
        <v>0</v>
      </c>
      <c r="Q34" s="687">
        <f>C18</f>
        <v>6</v>
      </c>
      <c r="R34" s="688"/>
      <c r="S34" s="689">
        <f>IF(OR(Q34="",Q34=0),"",RANK(Q34,$Q33:Q36))</f>
        <v>1</v>
      </c>
      <c r="T34" s="690"/>
      <c r="U34" s="691"/>
      <c r="V34" s="655">
        <f>SUM(J16+X16+AE16+AL16)</f>
        <v>6</v>
      </c>
      <c r="W34" s="655"/>
      <c r="X34" s="655"/>
      <c r="Y34" s="654">
        <f>SUM(P16+AD16+AK16+AR16)</f>
        <v>1</v>
      </c>
      <c r="Z34" s="655"/>
      <c r="AA34" s="656"/>
      <c r="AB34" s="692">
        <f>IF(V34=0,Y34*0,IF(Y34=0,V34*1,IF(OR(V34="",V34=0),"",V34-Y34)))</f>
        <v>5</v>
      </c>
      <c r="AC34" s="687"/>
      <c r="AD34" s="687"/>
      <c r="AE34" s="654">
        <f>IF(OR(AB34="",AB34=0),"",RANK(AB34,$AB33:$AB35))</f>
        <v>1</v>
      </c>
      <c r="AF34" s="656"/>
      <c r="AG34" s="713">
        <f>IF(V34=0,Y34*0,IF(Y34=0,V34*1,IF(OR(V34="",V34=0),"",V34/Y34)))</f>
        <v>6</v>
      </c>
      <c r="AH34" s="713"/>
      <c r="AI34" s="713"/>
      <c r="AJ34" s="699">
        <f>IF(OR(AG34="",AG34=0),"",RANK(AG34,$AG$33:$AG$36))</f>
        <v>1</v>
      </c>
      <c r="AK34" s="688"/>
      <c r="AL34" s="699">
        <f>SUM(L14:L18)+SUM(Z14:Z18)+SUM(AG14:AG18)</f>
        <v>137</v>
      </c>
      <c r="AM34" s="655"/>
      <c r="AN34" s="655"/>
      <c r="AO34" s="654">
        <f>SUM(N14:N18)+SUM(AB14:AB18)+SUM(AI14:AI18)</f>
        <v>85</v>
      </c>
      <c r="AP34" s="655"/>
      <c r="AQ34" s="656"/>
      <c r="AR34" s="654">
        <f>IF(AL34=0,AO34*0,IF(AO34=0,AL34*1,IF(OR(AL34="",AL34=0),"",AL34-AO34)))</f>
        <v>52</v>
      </c>
      <c r="AS34" s="656"/>
      <c r="AT34" s="704">
        <f>IF(AL34=0,AO34*0,IF(AL34=0,AO34*1,IF(OR(AL34="",AL34=0),"",AL34/AO34)))</f>
        <v>1.611764705882353</v>
      </c>
      <c r="AU34" s="705"/>
      <c r="AV34" s="765"/>
      <c r="AW34" s="699">
        <f>IF(OR(AT34="",AT34=0),"",RANK(AT34,$AT$33:$AT$36))</f>
        <v>1</v>
      </c>
      <c r="AX34" s="688"/>
      <c r="AY34" s="700">
        <f>SUM(J34+L34)</f>
        <v>3</v>
      </c>
      <c r="AZ34" s="656"/>
      <c r="BA34" s="692">
        <f>C17</f>
        <v>3</v>
      </c>
      <c r="BB34" s="656"/>
      <c r="BC34" s="780">
        <f>IF(OR(AY34="",AY34=0),"",BA34/AY34)</f>
        <v>1</v>
      </c>
      <c r="BD34" s="781"/>
      <c r="BE34" s="699">
        <f>IF(OR(BC34="",BC34=0),"",RANK(BC34,$BC$33:$BC$36))</f>
        <v>1</v>
      </c>
      <c r="BF34" s="764"/>
      <c r="BG34" s="176"/>
      <c r="BH34" s="176"/>
      <c r="BI34" s="176"/>
      <c r="BJ34" s="132"/>
      <c r="BK34" s="132"/>
      <c r="BL34" s="176"/>
      <c r="BM34" s="176"/>
      <c r="BN34" s="176"/>
      <c r="BO34" s="132"/>
      <c r="BP34" s="132"/>
      <c r="BQ34" s="176"/>
      <c r="BR34" s="176"/>
    </row>
    <row r="35" spans="2:70" ht="21.9" customHeight="1" thickBot="1" x14ac:dyDescent="0.25">
      <c r="B35" s="80"/>
      <c r="C35" s="768" t="str">
        <f>C20</f>
        <v>京都パスレル</v>
      </c>
      <c r="D35" s="768"/>
      <c r="E35" s="768"/>
      <c r="F35" s="768"/>
      <c r="G35" s="768"/>
      <c r="H35" s="768"/>
      <c r="I35" s="74"/>
      <c r="J35" s="311">
        <f>C22</f>
        <v>0</v>
      </c>
      <c r="K35" s="176"/>
      <c r="L35" s="176">
        <f>E22</f>
        <v>3</v>
      </c>
      <c r="M35" s="176"/>
      <c r="N35" s="112">
        <f>G22</f>
        <v>0</v>
      </c>
      <c r="O35" s="176">
        <f>IF(OR(L35="",L35=0),"",RANK(L35,$J33:$J36))</f>
        <v>1</v>
      </c>
      <c r="P35" s="193">
        <f>SUM(K19+R19)</f>
        <v>0</v>
      </c>
      <c r="Q35" s="770">
        <f>C23</f>
        <v>3</v>
      </c>
      <c r="R35" s="771"/>
      <c r="S35" s="689">
        <f>IF(OR(Q35="",Q35=0),"",RANK(Q35,$Q33:Q36))</f>
        <v>4</v>
      </c>
      <c r="T35" s="690"/>
      <c r="U35" s="691"/>
      <c r="V35" s="689">
        <f>SUM(J21+Q21+AE21+AL21)</f>
        <v>0</v>
      </c>
      <c r="W35" s="690"/>
      <c r="X35" s="721"/>
      <c r="Y35" s="719">
        <f>SUM(P21+W21+AK21+AR21)</f>
        <v>6</v>
      </c>
      <c r="Z35" s="690"/>
      <c r="AA35" s="721"/>
      <c r="AB35" s="756">
        <f>IF(V35=0,Y35*0,IF(Y35=0,V35*1,IF(OR(V35="",V35=0),"",V35-Y35)))</f>
        <v>0</v>
      </c>
      <c r="AC35" s="766"/>
      <c r="AD35" s="767"/>
      <c r="AE35" s="719" t="str">
        <f>IF(OR(AB35="",AB35=0),"",RANK(AB35,$AB33:$AB35))</f>
        <v/>
      </c>
      <c r="AF35" s="721"/>
      <c r="AG35" s="760">
        <f>IF(V35=0,Y35*0,IF(Y35=0,V35*1,IF(OR(V35="",V35=0),"",V35/Y35)))</f>
        <v>0</v>
      </c>
      <c r="AH35" s="761"/>
      <c r="AI35" s="761"/>
      <c r="AJ35" s="699" t="str">
        <f>IF(OR(AG35="",AG35=0),"",RANK(AG35,$AG$33:$AG$36))</f>
        <v/>
      </c>
      <c r="AK35" s="688"/>
      <c r="AL35" s="689">
        <f>SUM(L19:L23)+SUM(S19:S23)+SUM(AG19:AG23)</f>
        <v>48</v>
      </c>
      <c r="AM35" s="690"/>
      <c r="AN35" s="721"/>
      <c r="AO35" s="654">
        <f>SUM(N19:N23)+SUM(U19:U23)+SUM(AI19:AI23)</f>
        <v>126</v>
      </c>
      <c r="AP35" s="655"/>
      <c r="AQ35" s="656"/>
      <c r="AR35" s="654">
        <f>IF(AL35=0,AO35*0,IF(AO35=0,AL35*1,IF(OR(AL35="",AL35=0),"",AL35-AO35)))</f>
        <v>-78</v>
      </c>
      <c r="AS35" s="656"/>
      <c r="AT35" s="704">
        <f>IF(AL35=0,AO35*0,IF(AL35=0,AO35*1,IF(OR(AL35="",AL35=0),"",AL35/AO35)))</f>
        <v>0.38095238095238093</v>
      </c>
      <c r="AU35" s="705"/>
      <c r="AV35" s="765"/>
      <c r="AW35" s="699">
        <f>IF(OR(AT35="",AT35=0),"",RANK(AT35,$AT$33:$AT$36))</f>
        <v>4</v>
      </c>
      <c r="AX35" s="688"/>
      <c r="AY35" s="700">
        <f>SUM(J35+L35)</f>
        <v>3</v>
      </c>
      <c r="AZ35" s="656"/>
      <c r="BA35" s="756">
        <f>C22</f>
        <v>0</v>
      </c>
      <c r="BB35" s="721"/>
      <c r="BC35" s="757">
        <f>IF(OR(AY35="",AY35=0),"",BA35/AY35)</f>
        <v>0</v>
      </c>
      <c r="BD35" s="758"/>
      <c r="BE35" s="699" t="str">
        <f>IF(OR(BC35="",BC35=0),"",RANK(BC35,$BC$33:$BC$36))</f>
        <v/>
      </c>
      <c r="BF35" s="764"/>
      <c r="BG35" s="112"/>
      <c r="BH35" s="176"/>
      <c r="BI35" s="176"/>
      <c r="BJ35" s="132"/>
      <c r="BK35" s="132"/>
      <c r="BL35" s="176"/>
      <c r="BM35" s="176"/>
      <c r="BN35" s="176"/>
      <c r="BO35" s="132"/>
      <c r="BP35" s="132"/>
      <c r="BQ35" s="176"/>
      <c r="BR35" s="176"/>
    </row>
    <row r="36" spans="2:70" ht="21.9" customHeight="1" thickBot="1" x14ac:dyDescent="0.25">
      <c r="B36" s="248"/>
      <c r="C36" s="768" t="str">
        <f>C25</f>
        <v>楓ヤング</v>
      </c>
      <c r="D36" s="768"/>
      <c r="E36" s="768"/>
      <c r="F36" s="768"/>
      <c r="G36" s="768"/>
      <c r="H36" s="768"/>
      <c r="I36" s="193"/>
      <c r="J36" s="311">
        <f>C27</f>
        <v>2</v>
      </c>
      <c r="K36" s="243"/>
      <c r="L36" s="243">
        <f>E27</f>
        <v>1</v>
      </c>
      <c r="M36" s="243"/>
      <c r="N36" s="247">
        <f>G27</f>
        <v>0</v>
      </c>
      <c r="O36" s="243"/>
      <c r="P36" s="193">
        <f>SUM(R24+Y24)</f>
        <v>0</v>
      </c>
      <c r="Q36" s="766">
        <f>C28</f>
        <v>4</v>
      </c>
      <c r="R36" s="690"/>
      <c r="S36" s="689">
        <f>IF(OR(Q36="",Q36=0),"",RANK(Q36,$Q$33:$Q$36))</f>
        <v>2</v>
      </c>
      <c r="T36" s="690"/>
      <c r="U36" s="691"/>
      <c r="V36" s="721">
        <f>SUM(J26+Q26+X26+AL26)</f>
        <v>4</v>
      </c>
      <c r="W36" s="769"/>
      <c r="X36" s="769"/>
      <c r="Y36" s="719">
        <f>SUM(P26+W26+AD26+AR26)</f>
        <v>2</v>
      </c>
      <c r="Z36" s="690"/>
      <c r="AA36" s="690"/>
      <c r="AB36" s="756">
        <f>IF(V36=0,Y36*0,IF(Y36=0,V36*1,IF(OR(V36="",V36=0),"",V36-Y36)))</f>
        <v>2</v>
      </c>
      <c r="AC36" s="766"/>
      <c r="AD36" s="767"/>
      <c r="AE36" s="719">
        <f>IF(OR(AB36="",AB36=0),"",RANK(AB36,$AB35:$AB36))</f>
        <v>1</v>
      </c>
      <c r="AF36" s="721"/>
      <c r="AG36" s="760">
        <f>IF(V36=0,Y36*0,IF(Y36=0,V36*1,IF(OR(V36="",V36=0),"",V36/Y36)))</f>
        <v>2</v>
      </c>
      <c r="AH36" s="761"/>
      <c r="AI36" s="761"/>
      <c r="AJ36" s="689">
        <f>IF(OR(AG36="",AG36=0),"",RANK(AG36,$AG$33:$AG$36))</f>
        <v>2</v>
      </c>
      <c r="AK36" s="691"/>
      <c r="AL36" s="689">
        <f>SUM(L24:L28)+SUM(S24:S28)+SUM(Z24:Z28)</f>
        <v>115</v>
      </c>
      <c r="AM36" s="690"/>
      <c r="AN36" s="690"/>
      <c r="AO36" s="719">
        <f>SUM(N24:N28)+SUM(U24:U28)+SUM(AB24:AB28)</f>
        <v>90</v>
      </c>
      <c r="AP36" s="690"/>
      <c r="AQ36" s="721"/>
      <c r="AR36" s="719">
        <f>IF(AL36=0,AO36*0,IF(AO36=0,AL36*1,IF(OR(AL36="",AL36=0),"",AL36-AO36)))</f>
        <v>25</v>
      </c>
      <c r="AS36" s="721"/>
      <c r="AT36" s="760">
        <f>IF(AL36=0,AO36*0,IF(AL36=0,AO36*1,IF(OR(AL36="",AL36=0),"",AL36/AO36)))</f>
        <v>1.2777777777777777</v>
      </c>
      <c r="AU36" s="761"/>
      <c r="AV36" s="762"/>
      <c r="AW36" s="689">
        <f>IF(OR(AT36="",AT36=0),"",RANK(AT36,$AT$33:$AT$36))</f>
        <v>2</v>
      </c>
      <c r="AX36" s="691"/>
      <c r="AY36" s="763">
        <f>SUM(J36+L36)</f>
        <v>3</v>
      </c>
      <c r="AZ36" s="721"/>
      <c r="BA36" s="756">
        <f>C27</f>
        <v>2</v>
      </c>
      <c r="BB36" s="721"/>
      <c r="BC36" s="757">
        <f>IF(OR(AY36="",AY36=0),"",BA36/AY36)</f>
        <v>0.66666666666666663</v>
      </c>
      <c r="BD36" s="758"/>
      <c r="BE36" s="689">
        <f>IF(OR(BC36="",BC36=0),"",RANK(BC36,$BC$33:$BC$36))</f>
        <v>2</v>
      </c>
      <c r="BF36" s="759"/>
      <c r="BG36" s="176"/>
      <c r="BH36" s="176"/>
      <c r="BI36" s="176"/>
      <c r="BJ36" s="132"/>
      <c r="BK36" s="132"/>
      <c r="BL36" s="176"/>
      <c r="BM36" s="176"/>
      <c r="BN36" s="176"/>
      <c r="BO36" s="132"/>
      <c r="BP36" s="132"/>
      <c r="BQ36" s="176"/>
      <c r="BR36" s="176"/>
    </row>
    <row r="37" spans="2:70" ht="16.5" customHeight="1" x14ac:dyDescent="0.2">
      <c r="B37" s="249"/>
      <c r="C37" s="249"/>
      <c r="D37" s="249"/>
      <c r="E37" s="249"/>
      <c r="F37" s="249"/>
      <c r="G37" s="249"/>
      <c r="H37" s="249"/>
      <c r="I37" s="249"/>
      <c r="J37" s="250"/>
      <c r="K37" s="250"/>
      <c r="L37" s="250"/>
      <c r="M37" s="250"/>
      <c r="N37" s="162"/>
      <c r="O37" s="162"/>
      <c r="P37" s="162"/>
      <c r="Q37" s="251"/>
      <c r="R37" s="251"/>
      <c r="S37" s="251"/>
      <c r="T37" s="251"/>
      <c r="U37" s="251"/>
      <c r="V37" s="251"/>
      <c r="W37" s="251"/>
      <c r="X37" s="250"/>
      <c r="Y37" s="250"/>
      <c r="Z37" s="250"/>
      <c r="AA37" s="252"/>
      <c r="AB37" s="252"/>
      <c r="AC37" s="252"/>
      <c r="AD37" s="252"/>
      <c r="AE37" s="162"/>
      <c r="AF37" s="162"/>
      <c r="AG37" s="162"/>
      <c r="AH37" s="162"/>
      <c r="AI37" s="251"/>
      <c r="AJ37" s="251"/>
      <c r="AK37" s="251"/>
      <c r="AL37" s="251"/>
      <c r="AM37" s="251"/>
      <c r="AN37" s="250"/>
      <c r="AO37" s="253"/>
      <c r="AP37" s="162"/>
      <c r="AQ37" s="162"/>
      <c r="AR37" s="162"/>
      <c r="AS37" s="16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70" ht="16.5" customHeight="1" x14ac:dyDescent="0.2">
      <c r="B38" s="94"/>
      <c r="C38" s="94"/>
      <c r="D38" s="94"/>
      <c r="E38" s="94"/>
      <c r="F38" s="4"/>
      <c r="G38" s="95"/>
      <c r="H38" s="95"/>
      <c r="I38" s="95"/>
      <c r="J38" s="95"/>
      <c r="K38" s="95"/>
      <c r="L38" s="95"/>
      <c r="M38" s="95"/>
      <c r="N38" s="95"/>
      <c r="AN38" s="2"/>
      <c r="AO38" s="2"/>
      <c r="AP38" s="2"/>
      <c r="AQ38" s="2"/>
      <c r="AZ38" s="17"/>
      <c r="BA38" s="17"/>
      <c r="BB38" s="17"/>
    </row>
    <row r="39" spans="2:70" ht="21" x14ac:dyDescent="0.25">
      <c r="AU39" s="44"/>
      <c r="AV39" s="37"/>
      <c r="AW39" s="45"/>
      <c r="AX39" s="45"/>
      <c r="AY39" s="38"/>
      <c r="AZ39" s="187"/>
      <c r="BA39" s="187"/>
      <c r="BB39" s="187"/>
    </row>
    <row r="40" spans="2:70" ht="21" x14ac:dyDescent="0.25">
      <c r="AU40" s="44"/>
      <c r="AV40" s="37"/>
      <c r="AW40" s="45"/>
      <c r="AX40" s="45"/>
      <c r="AY40" s="38"/>
      <c r="AZ40" s="187"/>
      <c r="BA40" s="187"/>
      <c r="BB40" s="187"/>
    </row>
    <row r="41" spans="2:70" ht="21" x14ac:dyDescent="0.25">
      <c r="AU41" s="37"/>
      <c r="AV41" s="37"/>
      <c r="AW41" s="37"/>
      <c r="AX41" s="37"/>
      <c r="AY41" s="37"/>
      <c r="AZ41" s="187"/>
      <c r="BA41" s="187"/>
      <c r="BB41" s="187"/>
    </row>
    <row r="42" spans="2:70" ht="21" x14ac:dyDescent="0.25">
      <c r="AU42" s="37"/>
      <c r="AV42" s="37"/>
      <c r="AW42" s="37"/>
      <c r="AX42" s="37"/>
      <c r="AY42" s="37"/>
      <c r="AZ42" s="187"/>
      <c r="BA42" s="187"/>
      <c r="BB42" s="187"/>
    </row>
    <row r="43" spans="2:70" ht="21" x14ac:dyDescent="0.25">
      <c r="AU43" s="37"/>
      <c r="AV43" s="37"/>
      <c r="AW43" s="37"/>
      <c r="AX43" s="37"/>
      <c r="AY43" s="37"/>
      <c r="AZ43" s="187"/>
      <c r="BA43" s="187"/>
      <c r="BB43" s="187"/>
    </row>
    <row r="44" spans="2:70" ht="21" x14ac:dyDescent="0.25">
      <c r="AU44" s="37"/>
      <c r="AV44" s="37"/>
      <c r="AW44" s="37"/>
      <c r="AX44" s="37"/>
      <c r="AY44" s="37"/>
      <c r="AZ44" s="37"/>
      <c r="BA44" s="37"/>
    </row>
    <row r="45" spans="2:70" ht="21" x14ac:dyDescent="0.25">
      <c r="AU45" s="37"/>
      <c r="AV45" s="37"/>
      <c r="AW45" s="38"/>
      <c r="AX45" s="38"/>
      <c r="AY45" s="38"/>
      <c r="AZ45" s="38"/>
      <c r="BA45" s="38"/>
    </row>
    <row r="46" spans="2:70" ht="21" x14ac:dyDescent="0.25">
      <c r="AU46" s="37"/>
      <c r="AV46" s="37"/>
      <c r="AW46" s="38"/>
      <c r="AX46" s="38"/>
      <c r="AY46" s="38"/>
      <c r="AZ46" s="38"/>
      <c r="BA46" s="38"/>
    </row>
    <row r="47" spans="2:70" ht="21" x14ac:dyDescent="0.25">
      <c r="AU47" s="44"/>
      <c r="AV47" s="37"/>
      <c r="AW47" s="45"/>
      <c r="AX47" s="45"/>
      <c r="AY47" s="38"/>
      <c r="AZ47" s="38"/>
      <c r="BA47" s="45"/>
    </row>
    <row r="48" spans="2:70" ht="21" x14ac:dyDescent="0.25">
      <c r="AU48" s="44"/>
      <c r="AV48" s="37"/>
      <c r="AW48" s="45"/>
      <c r="AX48" s="45"/>
      <c r="AY48" s="38"/>
      <c r="AZ48" s="38"/>
      <c r="BA48" s="45"/>
    </row>
    <row r="49" spans="47:53" ht="21" x14ac:dyDescent="0.25">
      <c r="AU49" s="44"/>
      <c r="AV49" s="37"/>
      <c r="AW49" s="45"/>
      <c r="AX49" s="45"/>
      <c r="AY49" s="38"/>
      <c r="AZ49" s="38"/>
      <c r="BA49" s="45"/>
    </row>
    <row r="50" spans="47:53" ht="21" x14ac:dyDescent="0.25">
      <c r="AU50" s="44"/>
      <c r="AV50" s="37"/>
      <c r="AW50" s="45"/>
      <c r="AX50" s="45"/>
      <c r="AY50" s="38"/>
      <c r="AZ50" s="38"/>
      <c r="BA50" s="45"/>
    </row>
    <row r="51" spans="47:53" ht="21" x14ac:dyDescent="0.25">
      <c r="AU51" s="44"/>
      <c r="AV51" s="37"/>
      <c r="AW51" s="45"/>
      <c r="AX51" s="45"/>
      <c r="AY51" s="38"/>
      <c r="AZ51" s="38"/>
      <c r="BA51" s="45"/>
    </row>
    <row r="52" spans="47:53" ht="21" x14ac:dyDescent="0.25">
      <c r="AU52" s="44"/>
      <c r="AV52" s="37"/>
      <c r="AW52" s="45"/>
      <c r="AX52" s="45"/>
      <c r="AY52" s="38"/>
      <c r="AZ52" s="38"/>
      <c r="BA52" s="45"/>
    </row>
    <row r="53" spans="47:53" ht="21" x14ac:dyDescent="0.25">
      <c r="AU53" s="44"/>
      <c r="AV53" s="37"/>
      <c r="AW53" s="45"/>
      <c r="AX53" s="45"/>
      <c r="AY53" s="38"/>
      <c r="AZ53" s="38"/>
      <c r="BA53" s="45"/>
    </row>
    <row r="54" spans="47:53" ht="21" x14ac:dyDescent="0.25">
      <c r="AU54" s="44"/>
      <c r="AV54" s="37"/>
      <c r="AW54" s="45"/>
      <c r="AX54" s="45"/>
      <c r="AY54" s="38"/>
      <c r="AZ54" s="38"/>
      <c r="BA54" s="45"/>
    </row>
    <row r="55" spans="47:53" ht="21" x14ac:dyDescent="0.25">
      <c r="AU55" s="44"/>
      <c r="AV55" s="37"/>
      <c r="AW55" s="45"/>
      <c r="AX55" s="45"/>
      <c r="AY55" s="38"/>
      <c r="AZ55" s="38"/>
      <c r="BA55" s="45"/>
    </row>
    <row r="56" spans="47:53" ht="21" x14ac:dyDescent="0.25">
      <c r="AU56" s="44"/>
      <c r="AV56" s="37"/>
      <c r="AW56" s="45"/>
      <c r="AX56" s="45"/>
      <c r="AY56" s="38"/>
      <c r="AZ56" s="38"/>
      <c r="BA56" s="45"/>
    </row>
    <row r="57" spans="47:53" ht="21" x14ac:dyDescent="0.25">
      <c r="AU57" s="44"/>
      <c r="AV57" s="37"/>
      <c r="AW57" s="45"/>
      <c r="AX57" s="45"/>
      <c r="AY57" s="38"/>
      <c r="AZ57" s="38"/>
      <c r="BA57" s="45"/>
    </row>
    <row r="58" spans="47:53" ht="21" x14ac:dyDescent="0.25">
      <c r="AU58" s="44"/>
      <c r="AV58" s="37"/>
      <c r="AW58" s="45"/>
      <c r="AX58" s="45"/>
      <c r="AY58" s="38"/>
      <c r="AZ58" s="38"/>
      <c r="BA58" s="45"/>
    </row>
  </sheetData>
  <mergeCells count="180">
    <mergeCell ref="AL20:AM22"/>
    <mergeCell ref="AL15:AM17"/>
    <mergeCell ref="AL10:AM12"/>
    <mergeCell ref="AN7:AO8"/>
    <mergeCell ref="AN10:AO12"/>
    <mergeCell ref="AN15:AO17"/>
    <mergeCell ref="AN20:AO22"/>
    <mergeCell ref="AR8:AS8"/>
    <mergeCell ref="J9:P13"/>
    <mergeCell ref="C10:H11"/>
    <mergeCell ref="Q1:AO2"/>
    <mergeCell ref="B7:I8"/>
    <mergeCell ref="J7:P8"/>
    <mergeCell ref="Q7:W8"/>
    <mergeCell ref="X7:AD8"/>
    <mergeCell ref="AE7:AK8"/>
    <mergeCell ref="L1:P2"/>
    <mergeCell ref="C5:F6"/>
    <mergeCell ref="AJ9:AK10"/>
    <mergeCell ref="AC9:AD10"/>
    <mergeCell ref="V9:W10"/>
    <mergeCell ref="B31:I32"/>
    <mergeCell ref="J31:J32"/>
    <mergeCell ref="L31:L32"/>
    <mergeCell ref="N31:N32"/>
    <mergeCell ref="P31:P32"/>
    <mergeCell ref="Q31:R32"/>
    <mergeCell ref="C25:H26"/>
    <mergeCell ref="AE24:AK28"/>
    <mergeCell ref="C15:H16"/>
    <mergeCell ref="X19:AD23"/>
    <mergeCell ref="C20:H21"/>
    <mergeCell ref="S32:U32"/>
    <mergeCell ref="V32:X32"/>
    <mergeCell ref="Y32:AA32"/>
    <mergeCell ref="AB32:AD32"/>
    <mergeCell ref="AE32:AF32"/>
    <mergeCell ref="AG32:AI32"/>
    <mergeCell ref="AJ32:AK32"/>
    <mergeCell ref="S31:U31"/>
    <mergeCell ref="V31:AI31"/>
    <mergeCell ref="AJ31:AK31"/>
    <mergeCell ref="AC14:AD15"/>
    <mergeCell ref="AJ19:AK20"/>
    <mergeCell ref="AJ14:AK15"/>
    <mergeCell ref="C34:H34"/>
    <mergeCell ref="Q34:R34"/>
    <mergeCell ref="S34:U34"/>
    <mergeCell ref="V34:X34"/>
    <mergeCell ref="Y34:AA34"/>
    <mergeCell ref="AB34:AD34"/>
    <mergeCell ref="AE34:AF34"/>
    <mergeCell ref="AL33:AN33"/>
    <mergeCell ref="AR33:AS33"/>
    <mergeCell ref="C33:H33"/>
    <mergeCell ref="Q33:R33"/>
    <mergeCell ref="S33:U33"/>
    <mergeCell ref="V33:X33"/>
    <mergeCell ref="Y33:AA33"/>
    <mergeCell ref="AB33:AD33"/>
    <mergeCell ref="AE33:AF33"/>
    <mergeCell ref="AG33:AI33"/>
    <mergeCell ref="AJ33:AK33"/>
    <mergeCell ref="BC36:BD36"/>
    <mergeCell ref="AW36:AX36"/>
    <mergeCell ref="AY36:AZ36"/>
    <mergeCell ref="BA36:BB36"/>
    <mergeCell ref="AG36:AI36"/>
    <mergeCell ref="AJ36:AK36"/>
    <mergeCell ref="AY35:AZ35"/>
    <mergeCell ref="AB35:AD35"/>
    <mergeCell ref="AE35:AF35"/>
    <mergeCell ref="AG35:AI35"/>
    <mergeCell ref="AJ35:AK35"/>
    <mergeCell ref="AL35:AN35"/>
    <mergeCell ref="AT35:AV35"/>
    <mergeCell ref="AT36:AV36"/>
    <mergeCell ref="BA35:BB35"/>
    <mergeCell ref="C36:H36"/>
    <mergeCell ref="Q36:R36"/>
    <mergeCell ref="S36:U36"/>
    <mergeCell ref="V36:X36"/>
    <mergeCell ref="Y36:AA36"/>
    <mergeCell ref="AB36:AD36"/>
    <mergeCell ref="AE36:AF36"/>
    <mergeCell ref="AR35:AS35"/>
    <mergeCell ref="AW35:AX35"/>
    <mergeCell ref="Y35:AA35"/>
    <mergeCell ref="V35:X35"/>
    <mergeCell ref="S35:U35"/>
    <mergeCell ref="C35:H35"/>
    <mergeCell ref="BE31:BF31"/>
    <mergeCell ref="AW34:AX34"/>
    <mergeCell ref="AY34:AZ34"/>
    <mergeCell ref="BA34:BB34"/>
    <mergeCell ref="AW31:AX31"/>
    <mergeCell ref="AW32:AX32"/>
    <mergeCell ref="BC31:BD32"/>
    <mergeCell ref="BC33:BD33"/>
    <mergeCell ref="AL31:AV31"/>
    <mergeCell ref="BA31:BB32"/>
    <mergeCell ref="AT32:AV32"/>
    <mergeCell ref="AT34:AV34"/>
    <mergeCell ref="AL34:AN34"/>
    <mergeCell ref="AR34:AS34"/>
    <mergeCell ref="AW33:AX33"/>
    <mergeCell ref="AY33:AZ33"/>
    <mergeCell ref="BA33:BB33"/>
    <mergeCell ref="AY31:AZ32"/>
    <mergeCell ref="AL32:AN32"/>
    <mergeCell ref="AR32:AS32"/>
    <mergeCell ref="BD8:BE8"/>
    <mergeCell ref="Q35:R35"/>
    <mergeCell ref="AL36:AN36"/>
    <mergeCell ref="AR36:AS36"/>
    <mergeCell ref="AG34:AI34"/>
    <mergeCell ref="AJ34:AK34"/>
    <mergeCell ref="AV8:AW8"/>
    <mergeCell ref="AV15:AW17"/>
    <mergeCell ref="AT33:AV33"/>
    <mergeCell ref="Q14:W18"/>
    <mergeCell ref="AL7:AM8"/>
    <mergeCell ref="AL25:AM27"/>
    <mergeCell ref="BE33:BF33"/>
    <mergeCell ref="AO34:AQ34"/>
    <mergeCell ref="AO33:AQ33"/>
    <mergeCell ref="AO32:AQ32"/>
    <mergeCell ref="AO36:AQ36"/>
    <mergeCell ref="AO35:AQ35"/>
    <mergeCell ref="BE36:BF36"/>
    <mergeCell ref="BC35:BD35"/>
    <mergeCell ref="BE35:BF35"/>
    <mergeCell ref="BC34:BD34"/>
    <mergeCell ref="BE34:BF34"/>
    <mergeCell ref="BE32:BF32"/>
    <mergeCell ref="AN25:AO27"/>
    <mergeCell ref="AN28:AO28"/>
    <mergeCell ref="AP25:AQ27"/>
    <mergeCell ref="AP20:AQ22"/>
    <mergeCell ref="AP15:AQ17"/>
    <mergeCell ref="AP10:AQ12"/>
    <mergeCell ref="AP7:AQ8"/>
    <mergeCell ref="AX25:AY27"/>
    <mergeCell ref="AZ25:BA27"/>
    <mergeCell ref="AV25:AW27"/>
    <mergeCell ref="AX15:AY17"/>
    <mergeCell ref="AZ15:BA17"/>
    <mergeCell ref="AV20:AW22"/>
    <mergeCell ref="AX20:AY22"/>
    <mergeCell ref="AZ20:BA22"/>
    <mergeCell ref="AZ10:BA12"/>
    <mergeCell ref="AX10:AY12"/>
    <mergeCell ref="AV10:AW12"/>
    <mergeCell ref="AZ8:BA8"/>
    <mergeCell ref="AR7:AW7"/>
    <mergeCell ref="AX7:AY8"/>
    <mergeCell ref="BD25:BE27"/>
    <mergeCell ref="AZ7:BE7"/>
    <mergeCell ref="BF7:BF8"/>
    <mergeCell ref="BF10:BF12"/>
    <mergeCell ref="BF15:BF17"/>
    <mergeCell ref="BF20:BF22"/>
    <mergeCell ref="BF25:BF27"/>
    <mergeCell ref="AT8:AU8"/>
    <mergeCell ref="AR10:AS12"/>
    <mergeCell ref="AR15:AS17"/>
    <mergeCell ref="AR20:AS22"/>
    <mergeCell ref="AR25:AS27"/>
    <mergeCell ref="AT10:AU12"/>
    <mergeCell ref="AT15:AU17"/>
    <mergeCell ref="AT20:AU22"/>
    <mergeCell ref="AT25:AU27"/>
    <mergeCell ref="BB25:BC27"/>
    <mergeCell ref="BB15:BC17"/>
    <mergeCell ref="BB20:BC22"/>
    <mergeCell ref="BD15:BE17"/>
    <mergeCell ref="BD20:BE22"/>
    <mergeCell ref="BB10:BC12"/>
    <mergeCell ref="BD10:BE12"/>
    <mergeCell ref="BB8:BC8"/>
  </mergeCells>
  <phoneticPr fontId="6"/>
  <conditionalFormatting sqref="N33:N36">
    <cfRule type="cellIs" dxfId="263" priority="1987" operator="equal">
      <formula>1</formula>
    </cfRule>
    <cfRule type="cellIs" dxfId="262" priority="1986" operator="equal">
      <formula>2</formula>
    </cfRule>
    <cfRule type="cellIs" dxfId="261" priority="1985" operator="equal">
      <formula>3</formula>
    </cfRule>
  </conditionalFormatting>
  <conditionalFormatting sqref="N34:O36 O33 AL33:AN36 AI37:AN38">
    <cfRule type="cellIs" dxfId="260" priority="1988" stopIfTrue="1" operator="equal">
      <formula>5</formula>
    </cfRule>
  </conditionalFormatting>
  <conditionalFormatting sqref="N37:P37 AE37:AH37 AP37:AS37">
    <cfRule type="cellIs" dxfId="259" priority="2002" stopIfTrue="1" operator="equal">
      <formula>1</formula>
    </cfRule>
    <cfRule type="cellIs" dxfId="258" priority="2003" stopIfTrue="1" operator="equal">
      <formula>2</formula>
    </cfRule>
    <cfRule type="cellIs" dxfId="257" priority="2004" stopIfTrue="1" operator="equal">
      <formula>3</formula>
    </cfRule>
  </conditionalFormatting>
  <conditionalFormatting sqref="O33 N34:O36">
    <cfRule type="cellIs" dxfId="256" priority="1998" stopIfTrue="1" operator="equal">
      <formula>2</formula>
    </cfRule>
    <cfRule type="cellIs" dxfId="255" priority="2001" stopIfTrue="1" operator="equal">
      <formula>3</formula>
    </cfRule>
    <cfRule type="cellIs" dxfId="254" priority="2000" stopIfTrue="1" operator="equal">
      <formula>2</formula>
    </cfRule>
    <cfRule type="cellIs" dxfId="253" priority="1999" stopIfTrue="1" operator="equal">
      <formula>1</formula>
    </cfRule>
    <cfRule type="cellIs" dxfId="252" priority="1997" stopIfTrue="1" operator="equal">
      <formula>3</formula>
    </cfRule>
    <cfRule type="cellIs" dxfId="251" priority="1996" stopIfTrue="1" operator="equal">
      <formula>4</formula>
    </cfRule>
    <cfRule type="cellIs" dxfId="250" priority="1995" stopIfTrue="1" operator="equal">
      <formula>5</formula>
    </cfRule>
    <cfRule type="cellIs" dxfId="249" priority="1994" stopIfTrue="1" operator="equal">
      <formula>2</formula>
    </cfRule>
    <cfRule type="cellIs" dxfId="248" priority="1992" stopIfTrue="1" operator="equal">
      <formula>1</formula>
    </cfRule>
  </conditionalFormatting>
  <conditionalFormatting sqref="O33 AL33:AN36 N34:O36 AI37:AN38">
    <cfRule type="cellIs" dxfId="247" priority="1991" stopIfTrue="1" operator="equal">
      <formula>2</formula>
    </cfRule>
    <cfRule type="cellIs" dxfId="246" priority="1990" stopIfTrue="1" operator="equal">
      <formula>3</formula>
    </cfRule>
    <cfRule type="cellIs" dxfId="245" priority="1989" stopIfTrue="1" operator="equal">
      <formula>4</formula>
    </cfRule>
  </conditionalFormatting>
  <conditionalFormatting sqref="O34:AO36 O33:AB33 AE33:AO33">
    <cfRule type="cellIs" dxfId="244" priority="1982" operator="equal">
      <formula>3</formula>
    </cfRule>
    <cfRule type="cellIs" dxfId="243" priority="1981" operator="equal">
      <formula>4</formula>
    </cfRule>
    <cfRule type="cellIs" dxfId="242" priority="1980" operator="equal">
      <formula>5</formula>
    </cfRule>
    <cfRule type="cellIs" dxfId="241" priority="1983" operator="equal">
      <formula>2</formula>
    </cfRule>
    <cfRule type="cellIs" dxfId="240" priority="1979" operator="equal">
      <formula>6</formula>
    </cfRule>
    <cfRule type="cellIs" dxfId="239" priority="1984" operator="equal">
      <formula>1</formula>
    </cfRule>
  </conditionalFormatting>
  <conditionalFormatting sqref="S32:S35">
    <cfRule type="cellIs" dxfId="238" priority="1934" stopIfTrue="1" operator="equal">
      <formula>1</formula>
    </cfRule>
    <cfRule type="cellIs" dxfId="237" priority="1933" stopIfTrue="1" operator="equal">
      <formula>2</formula>
    </cfRule>
    <cfRule type="cellIs" dxfId="236" priority="1932" stopIfTrue="1" operator="equal">
      <formula>3</formula>
    </cfRule>
    <cfRule type="cellIs" dxfId="235" priority="1931" stopIfTrue="1" operator="equal">
      <formula>4</formula>
    </cfRule>
    <cfRule type="cellIs" dxfId="234" priority="1930" stopIfTrue="1" operator="equal">
      <formula>5</formula>
    </cfRule>
  </conditionalFormatting>
  <conditionalFormatting sqref="S33:S34">
    <cfRule type="cellIs" dxfId="233" priority="1961" stopIfTrue="1" operator="equal">
      <formula>2</formula>
    </cfRule>
    <cfRule type="cellIs" dxfId="232" priority="1960" stopIfTrue="1" operator="equal">
      <formula>1</formula>
    </cfRule>
    <cfRule type="cellIs" dxfId="231" priority="1959" stopIfTrue="1" operator="equal">
      <formula>2</formula>
    </cfRule>
    <cfRule type="cellIs" dxfId="230" priority="1957" stopIfTrue="1" operator="equal">
      <formula>4</formula>
    </cfRule>
    <cfRule type="cellIs" dxfId="229" priority="1956" stopIfTrue="1" operator="equal">
      <formula>5</formula>
    </cfRule>
    <cfRule type="cellIs" dxfId="228" priority="1958" stopIfTrue="1" operator="equal">
      <formula>3</formula>
    </cfRule>
    <cfRule type="cellIs" dxfId="227" priority="1962" stopIfTrue="1" operator="equal">
      <formula>3</formula>
    </cfRule>
  </conditionalFormatting>
  <conditionalFormatting sqref="S33:S35">
    <cfRule type="cellIs" dxfId="226" priority="1940" stopIfTrue="1" operator="equal">
      <formula>2</formula>
    </cfRule>
  </conditionalFormatting>
  <conditionalFormatting sqref="S35">
    <cfRule type="cellIs" dxfId="225" priority="1939" stopIfTrue="1" operator="equal">
      <formula>3</formula>
    </cfRule>
    <cfRule type="cellIs" dxfId="224" priority="1938" stopIfTrue="1" operator="equal">
      <formula>4</formula>
    </cfRule>
    <cfRule type="cellIs" dxfId="223" priority="1937" stopIfTrue="1" operator="equal">
      <formula>5</formula>
    </cfRule>
    <cfRule type="cellIs" dxfId="222" priority="1936" stopIfTrue="1" operator="equal">
      <formula>2</formula>
    </cfRule>
    <cfRule type="cellIs" dxfId="221" priority="1941" stopIfTrue="1" operator="equal">
      <formula>1</formula>
    </cfRule>
    <cfRule type="cellIs" dxfId="220" priority="1942" stopIfTrue="1" operator="equal">
      <formula>2</formula>
    </cfRule>
    <cfRule type="cellIs" dxfId="219" priority="1943" stopIfTrue="1" operator="equal">
      <formula>3</formula>
    </cfRule>
  </conditionalFormatting>
  <conditionalFormatting sqref="S33:U36 AJ33:AK36">
    <cfRule type="cellIs" dxfId="218" priority="1919" operator="equal">
      <formula>1</formula>
    </cfRule>
    <cfRule type="cellIs" dxfId="217" priority="1918" operator="equal">
      <formula>2</formula>
    </cfRule>
    <cfRule type="cellIs" dxfId="216" priority="1917" operator="equal">
      <formula>3</formula>
    </cfRule>
  </conditionalFormatting>
  <conditionalFormatting sqref="AB36 AJ36">
    <cfRule type="cellIs" dxfId="215" priority="1975" stopIfTrue="1" operator="equal">
      <formula>2</formula>
    </cfRule>
    <cfRule type="cellIs" dxfId="214" priority="1974" stopIfTrue="1" operator="equal">
      <formula>3</formula>
    </cfRule>
    <cfRule type="cellIs" dxfId="213" priority="1973" stopIfTrue="1" operator="equal">
      <formula>4</formula>
    </cfRule>
    <cfRule type="cellIs" dxfId="212" priority="1972" stopIfTrue="1" operator="equal">
      <formula>5</formula>
    </cfRule>
  </conditionalFormatting>
  <conditionalFormatting sqref="AB36">
    <cfRule type="cellIs" dxfId="211" priority="1978" stopIfTrue="1" operator="equal">
      <formula>3</formula>
    </cfRule>
    <cfRule type="cellIs" dxfId="210" priority="1976" stopIfTrue="1" operator="equal">
      <formula>1</formula>
    </cfRule>
    <cfRule type="cellIs" dxfId="209" priority="1977" stopIfTrue="1" operator="equal">
      <formula>2</formula>
    </cfRule>
  </conditionalFormatting>
  <conditionalFormatting sqref="AB33:AD36">
    <cfRule type="cellIs" dxfId="208" priority="277" operator="equal">
      <formula>4</formula>
    </cfRule>
    <cfRule type="cellIs" dxfId="207" priority="278" operator="equal">
      <formula>3</formula>
    </cfRule>
    <cfRule type="cellIs" dxfId="206" priority="279" operator="equal">
      <formula>2</formula>
    </cfRule>
    <cfRule type="cellIs" dxfId="205" priority="280" operator="equal">
      <formula>1</formula>
    </cfRule>
  </conditionalFormatting>
  <conditionalFormatting sqref="AE32">
    <cfRule type="cellIs" dxfId="204" priority="1947" stopIfTrue="1" operator="equal">
      <formula>2</formula>
    </cfRule>
    <cfRule type="cellIs" dxfId="203" priority="1944" stopIfTrue="1" operator="equal">
      <formula>5</formula>
    </cfRule>
    <cfRule type="cellIs" dxfId="202" priority="1945" stopIfTrue="1" operator="equal">
      <formula>4</formula>
    </cfRule>
    <cfRule type="cellIs" dxfId="201" priority="1946" stopIfTrue="1" operator="equal">
      <formula>3</formula>
    </cfRule>
    <cfRule type="cellIs" dxfId="200" priority="1948" stopIfTrue="1" operator="equal">
      <formula>1</formula>
    </cfRule>
  </conditionalFormatting>
  <conditionalFormatting sqref="AJ36 AB36 AL31:AM32">
    <cfRule type="cellIs" dxfId="199" priority="1964" stopIfTrue="1" operator="equal">
      <formula>5</formula>
    </cfRule>
  </conditionalFormatting>
  <conditionalFormatting sqref="AJ36 AB36">
    <cfRule type="cellIs" dxfId="198" priority="1971" stopIfTrue="1" operator="equal">
      <formula>2</formula>
    </cfRule>
  </conditionalFormatting>
  <conditionalFormatting sqref="AJ36">
    <cfRule type="cellIs" dxfId="197" priority="1970" stopIfTrue="1" operator="equal">
      <formula>1</formula>
    </cfRule>
  </conditionalFormatting>
  <conditionalFormatting sqref="AL31:AM32 AB36 AJ36">
    <cfRule type="cellIs" dxfId="196" priority="1967" stopIfTrue="1" operator="equal">
      <formula>2</formula>
    </cfRule>
    <cfRule type="cellIs" dxfId="195" priority="1966" stopIfTrue="1" operator="equal">
      <formula>3</formula>
    </cfRule>
    <cfRule type="cellIs" dxfId="194" priority="1965" stopIfTrue="1" operator="equal">
      <formula>4</formula>
    </cfRule>
  </conditionalFormatting>
  <conditionalFormatting sqref="AL31:AM32 AB36">
    <cfRule type="cellIs" dxfId="193" priority="1968" stopIfTrue="1" operator="equal">
      <formula>1</formula>
    </cfRule>
  </conditionalFormatting>
  <conditionalFormatting sqref="AL33:AN36 AI37:AN38">
    <cfRule type="cellIs" dxfId="192" priority="1993" stopIfTrue="1" operator="equal">
      <formula>1</formula>
    </cfRule>
  </conditionalFormatting>
  <conditionalFormatting sqref="AR32:AR36">
    <cfRule type="cellIs" dxfId="191" priority="286" operator="equal">
      <formula>1</formula>
    </cfRule>
    <cfRule type="cellIs" dxfId="190" priority="284" operator="equal">
      <formula>3</formula>
    </cfRule>
    <cfRule type="cellIs" dxfId="189" priority="285" operator="equal">
      <formula>2</formula>
    </cfRule>
  </conditionalFormatting>
  <conditionalFormatting sqref="AR33:AR36">
    <cfRule type="cellIs" dxfId="188" priority="283" operator="equal">
      <formula>4</formula>
    </cfRule>
    <cfRule type="cellIs" dxfId="187" priority="281" operator="equal">
      <formula>6</formula>
    </cfRule>
    <cfRule type="cellIs" dxfId="186" priority="282" operator="equal">
      <formula>5</formula>
    </cfRule>
  </conditionalFormatting>
  <conditionalFormatting sqref="AT32:AT36">
    <cfRule type="cellIs" dxfId="185" priority="374" operator="equal">
      <formula>3</formula>
    </cfRule>
    <cfRule type="cellIs" dxfId="184" priority="375" operator="equal">
      <formula>2</formula>
    </cfRule>
    <cfRule type="cellIs" dxfId="183" priority="376" operator="equal">
      <formula>1</formula>
    </cfRule>
  </conditionalFormatting>
  <conditionalFormatting sqref="AT33:AT36">
    <cfRule type="cellIs" dxfId="182" priority="373" operator="equal">
      <formula>4</formula>
    </cfRule>
    <cfRule type="cellIs" dxfId="181" priority="372" operator="equal">
      <formula>5</formula>
    </cfRule>
    <cfRule type="cellIs" dxfId="180" priority="371" operator="equal">
      <formula>6</formula>
    </cfRule>
  </conditionalFormatting>
  <conditionalFormatting sqref="AW33:AX36">
    <cfRule type="cellIs" dxfId="179" priority="326" operator="equal">
      <formula>6</formula>
    </cfRule>
    <cfRule type="cellIs" dxfId="178" priority="324" operator="equal">
      <formula>2</formula>
    </cfRule>
    <cfRule type="cellIs" dxfId="177" priority="325" operator="equal">
      <formula>1</formula>
    </cfRule>
    <cfRule type="cellIs" dxfId="176" priority="331" operator="equal">
      <formula>1</formula>
    </cfRule>
    <cfRule type="cellIs" dxfId="175" priority="327" operator="equal">
      <formula>5</formula>
    </cfRule>
    <cfRule type="cellIs" dxfId="174" priority="328" operator="equal">
      <formula>4</formula>
    </cfRule>
    <cfRule type="cellIs" dxfId="173" priority="329" operator="equal">
      <formula>3</formula>
    </cfRule>
    <cfRule type="cellIs" dxfId="172" priority="330" operator="equal">
      <formula>2</formula>
    </cfRule>
    <cfRule type="cellIs" dxfId="171" priority="323" operator="equal">
      <formula>3</formula>
    </cfRule>
  </conditionalFormatting>
  <conditionalFormatting sqref="AY33:AY36">
    <cfRule type="cellIs" priority="269" stopIfTrue="1" operator="equal">
      <formula>2</formula>
    </cfRule>
    <cfRule type="cellIs" priority="270" stopIfTrue="1" operator="equal">
      <formula>3</formula>
    </cfRule>
    <cfRule type="cellIs" priority="268" stopIfTrue="1" operator="equal">
      <formula>1</formula>
    </cfRule>
  </conditionalFormatting>
  <conditionalFormatting sqref="AZ38">
    <cfRule type="cellIs" dxfId="170" priority="824" operator="equal">
      <formula>1</formula>
    </cfRule>
    <cfRule type="cellIs" dxfId="169" priority="822" operator="equal">
      <formula>3</formula>
    </cfRule>
    <cfRule type="cellIs" dxfId="168" priority="823" operator="equal">
      <formula>2</formula>
    </cfRule>
  </conditionalFormatting>
  <conditionalFormatting sqref="AZ39:BA43">
    <cfRule type="cellIs" dxfId="167" priority="796" operator="equal">
      <formula>2</formula>
    </cfRule>
    <cfRule type="cellIs" dxfId="166" priority="797" operator="equal">
      <formula>1</formula>
    </cfRule>
    <cfRule type="cellIs" dxfId="165" priority="794" operator="equal">
      <formula>4</formula>
    </cfRule>
    <cfRule type="cellIs" dxfId="164" priority="792" operator="equal">
      <formula>6</formula>
    </cfRule>
    <cfRule type="cellIs" dxfId="163" priority="793" operator="equal">
      <formula>5</formula>
    </cfRule>
    <cfRule type="cellIs" dxfId="162" priority="795" operator="equal">
      <formula>3</formula>
    </cfRule>
  </conditionalFormatting>
  <conditionalFormatting sqref="BA33:BA36">
    <cfRule type="cellIs" priority="547" stopIfTrue="1" operator="equal">
      <formula>1</formula>
    </cfRule>
    <cfRule type="cellIs" priority="549" stopIfTrue="1" operator="equal">
      <formula>3</formula>
    </cfRule>
    <cfRule type="cellIs" priority="548" stopIfTrue="1" operator="equal">
      <formula>2</formula>
    </cfRule>
  </conditionalFormatting>
  <conditionalFormatting sqref="BC31">
    <cfRule type="cellIs" dxfId="161" priority="542" stopIfTrue="1" operator="equal">
      <formula>5</formula>
    </cfRule>
    <cfRule type="cellIs" dxfId="160" priority="543" stopIfTrue="1" operator="equal">
      <formula>4</formula>
    </cfRule>
    <cfRule type="cellIs" dxfId="159" priority="544" stopIfTrue="1" operator="equal">
      <formula>3</formula>
    </cfRule>
    <cfRule type="cellIs" dxfId="158" priority="545" stopIfTrue="1" operator="equal">
      <formula>2</formula>
    </cfRule>
    <cfRule type="cellIs" dxfId="157" priority="546" stopIfTrue="1" operator="equal">
      <formula>1</formula>
    </cfRule>
  </conditionalFormatting>
  <conditionalFormatting sqref="BC33:BC36">
    <cfRule type="cellIs" dxfId="156" priority="514" operator="equal">
      <formula>1</formula>
    </cfRule>
    <cfRule type="cellIs" dxfId="155" priority="509" operator="equal">
      <formula>6</formula>
    </cfRule>
    <cfRule type="cellIs" dxfId="154" priority="513" operator="equal">
      <formula>2</formula>
    </cfRule>
    <cfRule type="cellIs" dxfId="153" priority="512" operator="equal">
      <formula>3</formula>
    </cfRule>
    <cfRule type="cellIs" dxfId="152" priority="511" operator="equal">
      <formula>4</formula>
    </cfRule>
    <cfRule type="cellIs" dxfId="151" priority="510" operator="equal">
      <formula>5</formula>
    </cfRule>
  </conditionalFormatting>
  <conditionalFormatting sqref="BE33">
    <cfRule type="cellIs" dxfId="150" priority="508" stopIfTrue="1" operator="equal">
      <formula>3</formula>
    </cfRule>
    <cfRule type="cellIs" dxfId="149" priority="502" stopIfTrue="1" operator="equal">
      <formula>5</formula>
    </cfRule>
    <cfRule type="cellIs" dxfId="148" priority="503" stopIfTrue="1" operator="equal">
      <formula>4</formula>
    </cfRule>
    <cfRule type="cellIs" dxfId="147" priority="504" stopIfTrue="1" operator="equal">
      <formula>3</formula>
    </cfRule>
    <cfRule type="cellIs" dxfId="146" priority="505" stopIfTrue="1" operator="equal">
      <formula>2</formula>
    </cfRule>
    <cfRule type="cellIs" dxfId="145" priority="507" stopIfTrue="1" operator="equal">
      <formula>2</formula>
    </cfRule>
    <cfRule type="cellIs" dxfId="144" priority="506" stopIfTrue="1" operator="equal">
      <formula>1</formula>
    </cfRule>
  </conditionalFormatting>
  <conditionalFormatting sqref="BE33:BE34">
    <cfRule type="cellIs" dxfId="143" priority="117" stopIfTrue="1" operator="equal">
      <formula>2</formula>
    </cfRule>
  </conditionalFormatting>
  <conditionalFormatting sqref="BE33:BE36">
    <cfRule type="cellIs" dxfId="142" priority="54" operator="equal">
      <formula>4</formula>
    </cfRule>
    <cfRule type="cellIs" dxfId="141" priority="55" operator="equal">
      <formula>3</formula>
    </cfRule>
    <cfRule type="cellIs" dxfId="140" priority="56" operator="equal">
      <formula>2</formula>
    </cfRule>
    <cfRule type="cellIs" dxfId="139" priority="57" operator="equal">
      <formula>1</formula>
    </cfRule>
    <cfRule type="cellIs" dxfId="138" priority="58" stopIfTrue="1" operator="equal">
      <formula>5</formula>
    </cfRule>
    <cfRule type="cellIs" dxfId="137" priority="59" stopIfTrue="1" operator="equal">
      <formula>4</formula>
    </cfRule>
    <cfRule type="cellIs" dxfId="136" priority="60" stopIfTrue="1" operator="equal">
      <formula>3</formula>
    </cfRule>
    <cfRule type="cellIs" dxfId="135" priority="61" stopIfTrue="1" operator="equal">
      <formula>2</formula>
    </cfRule>
    <cfRule type="cellIs" dxfId="134" priority="62" stopIfTrue="1" operator="equal">
      <formula>1</formula>
    </cfRule>
    <cfRule type="cellIs" dxfId="133" priority="49" operator="equal">
      <formula>3</formula>
    </cfRule>
    <cfRule type="cellIs" dxfId="132" priority="50" operator="equal">
      <formula>2</formula>
    </cfRule>
    <cfRule type="cellIs" dxfId="131" priority="51" operator="equal">
      <formula>1</formula>
    </cfRule>
    <cfRule type="cellIs" dxfId="130" priority="52" operator="equal">
      <formula>6</formula>
    </cfRule>
    <cfRule type="cellIs" dxfId="129" priority="53" operator="equal">
      <formula>5</formula>
    </cfRule>
  </conditionalFormatting>
  <conditionalFormatting sqref="BE34">
    <cfRule type="cellIs" dxfId="128" priority="120" stopIfTrue="1" operator="equal">
      <formula>3</formula>
    </cfRule>
    <cfRule type="cellIs" dxfId="127" priority="118" stopIfTrue="1" operator="equal">
      <formula>1</formula>
    </cfRule>
    <cfRule type="cellIs" dxfId="126" priority="114" stopIfTrue="1" operator="equal">
      <formula>5</formula>
    </cfRule>
    <cfRule type="cellIs" dxfId="125" priority="116" stopIfTrue="1" operator="equal">
      <formula>3</formula>
    </cfRule>
    <cfRule type="cellIs" dxfId="124" priority="115" stopIfTrue="1" operator="equal">
      <formula>4</formula>
    </cfRule>
    <cfRule type="cellIs" dxfId="123" priority="119" stopIfTrue="1" operator="equal">
      <formula>2</formula>
    </cfRule>
  </conditionalFormatting>
  <conditionalFormatting sqref="BE34:BE35">
    <cfRule type="cellIs" dxfId="122" priority="93" stopIfTrue="1" operator="equal">
      <formula>2</formula>
    </cfRule>
  </conditionalFormatting>
  <conditionalFormatting sqref="BE35">
    <cfRule type="cellIs" dxfId="121" priority="92" stopIfTrue="1" operator="equal">
      <formula>3</formula>
    </cfRule>
    <cfRule type="cellIs" dxfId="120" priority="94" stopIfTrue="1" operator="equal">
      <formula>1</formula>
    </cfRule>
    <cfRule type="cellIs" dxfId="119" priority="95" stopIfTrue="1" operator="equal">
      <formula>2</formula>
    </cfRule>
    <cfRule type="cellIs" dxfId="118" priority="96" stopIfTrue="1" operator="equal">
      <formula>3</formula>
    </cfRule>
    <cfRule type="cellIs" dxfId="117" priority="90" stopIfTrue="1" operator="equal">
      <formula>5</formula>
    </cfRule>
    <cfRule type="cellIs" dxfId="116" priority="91" stopIfTrue="1" operator="equal">
      <formula>4</formula>
    </cfRule>
  </conditionalFormatting>
  <conditionalFormatting sqref="BE35:BE36">
    <cfRule type="cellIs" dxfId="115" priority="69" stopIfTrue="1" operator="equal">
      <formula>2</formula>
    </cfRule>
  </conditionalFormatting>
  <conditionalFormatting sqref="BE36">
    <cfRule type="cellIs" dxfId="114" priority="72" stopIfTrue="1" operator="equal">
      <formula>3</formula>
    </cfRule>
    <cfRule type="cellIs" dxfId="113" priority="65" stopIfTrue="1" operator="equal">
      <formula>2</formula>
    </cfRule>
    <cfRule type="cellIs" dxfId="112" priority="66" stopIfTrue="1" operator="equal">
      <formula>5</formula>
    </cfRule>
    <cfRule type="cellIs" dxfId="111" priority="67" stopIfTrue="1" operator="equal">
      <formula>4</formula>
    </cfRule>
    <cfRule type="cellIs" dxfId="110" priority="68" stopIfTrue="1" operator="equal">
      <formula>3</formula>
    </cfRule>
    <cfRule type="cellIs" dxfId="109" priority="70" stopIfTrue="1" operator="equal">
      <formula>1</formula>
    </cfRule>
    <cfRule type="cellIs" dxfId="108" priority="71" stopIfTrue="1" operator="equal">
      <formula>2</formula>
    </cfRule>
  </conditionalFormatting>
  <conditionalFormatting sqref="BH33:BH36">
    <cfRule type="cellIs" priority="1094" stopIfTrue="1" operator="equal">
      <formula>2</formula>
    </cfRule>
    <cfRule type="cellIs" priority="1093" stopIfTrue="1" operator="equal">
      <formula>1</formula>
    </cfRule>
    <cfRule type="cellIs" priority="1095" stopIfTrue="1" operator="equal">
      <formula>3</formula>
    </cfRule>
  </conditionalFormatting>
  <conditionalFormatting sqref="BJ31">
    <cfRule type="cellIs" dxfId="107" priority="1088" stopIfTrue="1" operator="equal">
      <formula>5</formula>
    </cfRule>
    <cfRule type="cellIs" dxfId="106" priority="1089" stopIfTrue="1" operator="equal">
      <formula>4</formula>
    </cfRule>
    <cfRule type="cellIs" dxfId="105" priority="1090" stopIfTrue="1" operator="equal">
      <formula>3</formula>
    </cfRule>
    <cfRule type="cellIs" dxfId="104" priority="1091" stopIfTrue="1" operator="equal">
      <formula>2</formula>
    </cfRule>
    <cfRule type="cellIs" dxfId="103" priority="1092" stopIfTrue="1" operator="equal">
      <formula>1</formula>
    </cfRule>
  </conditionalFormatting>
  <conditionalFormatting sqref="BJ33:BJ36">
    <cfRule type="cellIs" dxfId="102" priority="1057" operator="equal">
      <formula>4</formula>
    </cfRule>
    <cfRule type="cellIs" dxfId="101" priority="1056" operator="equal">
      <formula>5</formula>
    </cfRule>
    <cfRule type="cellIs" dxfId="100" priority="1055" operator="equal">
      <formula>6</formula>
    </cfRule>
    <cfRule type="cellIs" dxfId="99" priority="1059" operator="equal">
      <formula>2</formula>
    </cfRule>
    <cfRule type="cellIs" dxfId="98" priority="1060" operator="equal">
      <formula>1</formula>
    </cfRule>
    <cfRule type="cellIs" dxfId="97" priority="1058" operator="equal">
      <formula>3</formula>
    </cfRule>
  </conditionalFormatting>
  <conditionalFormatting sqref="BL33">
    <cfRule type="cellIs" dxfId="96" priority="1052" stopIfTrue="1" operator="equal">
      <formula>1</formula>
    </cfRule>
    <cfRule type="cellIs" dxfId="95" priority="1051" stopIfTrue="1" operator="equal">
      <formula>2</formula>
    </cfRule>
    <cfRule type="cellIs" dxfId="94" priority="1054" stopIfTrue="1" operator="equal">
      <formula>3</formula>
    </cfRule>
    <cfRule type="cellIs" dxfId="93" priority="1053" stopIfTrue="1" operator="equal">
      <formula>2</formula>
    </cfRule>
    <cfRule type="cellIs" dxfId="92" priority="1050" stopIfTrue="1" operator="equal">
      <formula>3</formula>
    </cfRule>
    <cfRule type="cellIs" dxfId="91" priority="1048" stopIfTrue="1" operator="equal">
      <formula>5</formula>
    </cfRule>
    <cfRule type="cellIs" dxfId="90" priority="1049" stopIfTrue="1" operator="equal">
      <formula>4</formula>
    </cfRule>
  </conditionalFormatting>
  <conditionalFormatting sqref="BL33:BL34">
    <cfRule type="cellIs" dxfId="89" priority="1027" stopIfTrue="1" operator="equal">
      <formula>2</formula>
    </cfRule>
  </conditionalFormatting>
  <conditionalFormatting sqref="BL33:BL36">
    <cfRule type="cellIs" dxfId="88" priority="965" operator="equal">
      <formula>3</formula>
    </cfRule>
    <cfRule type="cellIs" dxfId="87" priority="959" operator="equal">
      <formula>3</formula>
    </cfRule>
    <cfRule type="cellIs" dxfId="86" priority="960" operator="equal">
      <formula>2</formula>
    </cfRule>
    <cfRule type="cellIs" dxfId="85" priority="961" operator="equal">
      <formula>1</formula>
    </cfRule>
    <cfRule type="cellIs" dxfId="84" priority="962" operator="equal">
      <formula>6</formula>
    </cfRule>
    <cfRule type="cellIs" dxfId="83" priority="963" operator="equal">
      <formula>5</formula>
    </cfRule>
    <cfRule type="cellIs" dxfId="82" priority="964" operator="equal">
      <formula>4</formula>
    </cfRule>
    <cfRule type="cellIs" dxfId="81" priority="966" operator="equal">
      <formula>2</formula>
    </cfRule>
    <cfRule type="cellIs" dxfId="80" priority="967" operator="equal">
      <formula>1</formula>
    </cfRule>
    <cfRule type="cellIs" dxfId="79" priority="969" stopIfTrue="1" operator="equal">
      <formula>4</formula>
    </cfRule>
    <cfRule type="cellIs" dxfId="78" priority="970" stopIfTrue="1" operator="equal">
      <formula>3</formula>
    </cfRule>
    <cfRule type="cellIs" dxfId="77" priority="971" stopIfTrue="1" operator="equal">
      <formula>2</formula>
    </cfRule>
    <cfRule type="cellIs" dxfId="76" priority="972" stopIfTrue="1" operator="equal">
      <formula>1</formula>
    </cfRule>
    <cfRule type="cellIs" dxfId="75" priority="968" stopIfTrue="1" operator="equal">
      <formula>5</formula>
    </cfRule>
  </conditionalFormatting>
  <conditionalFormatting sqref="BL34">
    <cfRule type="cellIs" dxfId="74" priority="1024" stopIfTrue="1" operator="equal">
      <formula>5</formula>
    </cfRule>
    <cfRule type="cellIs" dxfId="73" priority="1026" stopIfTrue="1" operator="equal">
      <formula>3</formula>
    </cfRule>
    <cfRule type="cellIs" dxfId="72" priority="1028" stopIfTrue="1" operator="equal">
      <formula>1</formula>
    </cfRule>
    <cfRule type="cellIs" dxfId="71" priority="1029" stopIfTrue="1" operator="equal">
      <formula>2</formula>
    </cfRule>
    <cfRule type="cellIs" dxfId="70" priority="1030" stopIfTrue="1" operator="equal">
      <formula>3</formula>
    </cfRule>
    <cfRule type="cellIs" dxfId="69" priority="1025" stopIfTrue="1" operator="equal">
      <formula>4</formula>
    </cfRule>
  </conditionalFormatting>
  <conditionalFormatting sqref="BL34:BL35">
    <cfRule type="cellIs" dxfId="68" priority="1003" stopIfTrue="1" operator="equal">
      <formula>2</formula>
    </cfRule>
  </conditionalFormatting>
  <conditionalFormatting sqref="BL35">
    <cfRule type="cellIs" dxfId="67" priority="1002" stopIfTrue="1" operator="equal">
      <formula>3</formula>
    </cfRule>
    <cfRule type="cellIs" dxfId="66" priority="1001" stopIfTrue="1" operator="equal">
      <formula>4</formula>
    </cfRule>
    <cfRule type="cellIs" dxfId="65" priority="1000" stopIfTrue="1" operator="equal">
      <formula>5</formula>
    </cfRule>
    <cfRule type="cellIs" dxfId="64" priority="1006" stopIfTrue="1" operator="equal">
      <formula>3</formula>
    </cfRule>
    <cfRule type="cellIs" dxfId="63" priority="1005" stopIfTrue="1" operator="equal">
      <formula>2</formula>
    </cfRule>
    <cfRule type="cellIs" dxfId="62" priority="1004" stopIfTrue="1" operator="equal">
      <formula>1</formula>
    </cfRule>
  </conditionalFormatting>
  <conditionalFormatting sqref="BL35:BL36">
    <cfRule type="cellIs" dxfId="61" priority="979" stopIfTrue="1" operator="equal">
      <formula>2</formula>
    </cfRule>
  </conditionalFormatting>
  <conditionalFormatting sqref="BL36">
    <cfRule type="cellIs" dxfId="60" priority="981" stopIfTrue="1" operator="equal">
      <formula>2</formula>
    </cfRule>
    <cfRule type="cellIs" dxfId="59" priority="982" stopIfTrue="1" operator="equal">
      <formula>3</formula>
    </cfRule>
    <cfRule type="cellIs" dxfId="58" priority="980" stopIfTrue="1" operator="equal">
      <formula>1</formula>
    </cfRule>
    <cfRule type="cellIs" dxfId="57" priority="978" stopIfTrue="1" operator="equal">
      <formula>3</formula>
    </cfRule>
    <cfRule type="cellIs" dxfId="56" priority="977" stopIfTrue="1" operator="equal">
      <formula>4</formula>
    </cfRule>
    <cfRule type="cellIs" dxfId="55" priority="976" stopIfTrue="1" operator="equal">
      <formula>5</formula>
    </cfRule>
    <cfRule type="cellIs" dxfId="54" priority="975" stopIfTrue="1" operator="equal">
      <formula>2</formula>
    </cfRule>
  </conditionalFormatting>
  <conditionalFormatting sqref="BO31">
    <cfRule type="cellIs" dxfId="53" priority="1725" stopIfTrue="1" operator="equal">
      <formula>1</formula>
    </cfRule>
    <cfRule type="cellIs" dxfId="52" priority="1724" stopIfTrue="1" operator="equal">
      <formula>2</formula>
    </cfRule>
    <cfRule type="cellIs" dxfId="51" priority="1723" stopIfTrue="1" operator="equal">
      <formula>3</formula>
    </cfRule>
    <cfRule type="cellIs" dxfId="50" priority="1722" stopIfTrue="1" operator="equal">
      <formula>4</formula>
    </cfRule>
    <cfRule type="cellIs" dxfId="49" priority="1721" stopIfTrue="1" operator="equal">
      <formula>5</formula>
    </cfRule>
  </conditionalFormatting>
  <conditionalFormatting sqref="BO33:BO36">
    <cfRule type="cellIs" dxfId="48" priority="1678" operator="equal">
      <formula>2</formula>
    </cfRule>
    <cfRule type="cellIs" dxfId="47" priority="1677" operator="equal">
      <formula>3</formula>
    </cfRule>
    <cfRule type="cellIs" dxfId="46" priority="1676" operator="equal">
      <formula>4</formula>
    </cfRule>
    <cfRule type="cellIs" dxfId="45" priority="1675" operator="equal">
      <formula>5</formula>
    </cfRule>
    <cfRule type="cellIs" dxfId="44" priority="1674" operator="equal">
      <formula>6</formula>
    </cfRule>
    <cfRule type="cellIs" dxfId="43" priority="1679" operator="equal">
      <formula>1</formula>
    </cfRule>
  </conditionalFormatting>
  <conditionalFormatting sqref="BQ33">
    <cfRule type="cellIs" dxfId="42" priority="1671" stopIfTrue="1" operator="equal">
      <formula>1</formula>
    </cfRule>
    <cfRule type="cellIs" dxfId="41" priority="1673" stopIfTrue="1" operator="equal">
      <formula>3</formula>
    </cfRule>
    <cfRule type="cellIs" dxfId="40" priority="1672" stopIfTrue="1" operator="equal">
      <formula>2</formula>
    </cfRule>
    <cfRule type="cellIs" dxfId="39" priority="1670" stopIfTrue="1" operator="equal">
      <formula>2</formula>
    </cfRule>
    <cfRule type="cellIs" dxfId="38" priority="1669" stopIfTrue="1" operator="equal">
      <formula>3</formula>
    </cfRule>
    <cfRule type="cellIs" dxfId="37" priority="1668" stopIfTrue="1" operator="equal">
      <formula>4</formula>
    </cfRule>
    <cfRule type="cellIs" dxfId="36" priority="1667" stopIfTrue="1" operator="equal">
      <formula>5</formula>
    </cfRule>
  </conditionalFormatting>
  <conditionalFormatting sqref="BQ33:BQ34">
    <cfRule type="cellIs" dxfId="35" priority="1646" stopIfTrue="1" operator="equal">
      <formula>2</formula>
    </cfRule>
  </conditionalFormatting>
  <conditionalFormatting sqref="BQ33:BQ36">
    <cfRule type="cellIs" dxfId="34" priority="1579" operator="equal">
      <formula>2</formula>
    </cfRule>
    <cfRule type="cellIs" dxfId="33" priority="1578" operator="equal">
      <formula>3</formula>
    </cfRule>
    <cfRule type="cellIs" dxfId="32" priority="1581" operator="equal">
      <formula>6</formula>
    </cfRule>
    <cfRule type="cellIs" dxfId="31" priority="1580" operator="equal">
      <formula>1</formula>
    </cfRule>
    <cfRule type="cellIs" dxfId="30" priority="1587" stopIfTrue="1" operator="equal">
      <formula>5</formula>
    </cfRule>
    <cfRule type="cellIs" dxfId="29" priority="1584" operator="equal">
      <formula>3</formula>
    </cfRule>
    <cfRule type="cellIs" dxfId="28" priority="1591" stopIfTrue="1" operator="equal">
      <formula>1</formula>
    </cfRule>
    <cfRule type="cellIs" dxfId="27" priority="1590" stopIfTrue="1" operator="equal">
      <formula>2</formula>
    </cfRule>
    <cfRule type="cellIs" dxfId="26" priority="1589" stopIfTrue="1" operator="equal">
      <formula>3</formula>
    </cfRule>
    <cfRule type="cellIs" dxfId="25" priority="1588" stopIfTrue="1" operator="equal">
      <formula>4</formula>
    </cfRule>
    <cfRule type="cellIs" dxfId="24" priority="1586" operator="equal">
      <formula>1</formula>
    </cfRule>
    <cfRule type="cellIs" dxfId="23" priority="1585" operator="equal">
      <formula>2</formula>
    </cfRule>
    <cfRule type="cellIs" dxfId="22" priority="1583" operator="equal">
      <formula>4</formula>
    </cfRule>
    <cfRule type="cellIs" dxfId="21" priority="1582" operator="equal">
      <formula>5</formula>
    </cfRule>
  </conditionalFormatting>
  <conditionalFormatting sqref="BQ34">
    <cfRule type="cellIs" dxfId="20" priority="1649" stopIfTrue="1" operator="equal">
      <formula>3</formula>
    </cfRule>
    <cfRule type="cellIs" dxfId="19" priority="1648" stopIfTrue="1" operator="equal">
      <formula>2</formula>
    </cfRule>
    <cfRule type="cellIs" dxfId="18" priority="1644" stopIfTrue="1" operator="equal">
      <formula>4</formula>
    </cfRule>
    <cfRule type="cellIs" dxfId="17" priority="1647" stopIfTrue="1" operator="equal">
      <formula>1</formula>
    </cfRule>
    <cfRule type="cellIs" dxfId="16" priority="1643" stopIfTrue="1" operator="equal">
      <formula>5</formula>
    </cfRule>
    <cfRule type="cellIs" dxfId="15" priority="1645" stopIfTrue="1" operator="equal">
      <formula>3</formula>
    </cfRule>
  </conditionalFormatting>
  <conditionalFormatting sqref="BQ34:BQ35">
    <cfRule type="cellIs" dxfId="14" priority="1622" stopIfTrue="1" operator="equal">
      <formula>2</formula>
    </cfRule>
  </conditionalFormatting>
  <conditionalFormatting sqref="BQ35">
    <cfRule type="cellIs" dxfId="13" priority="1625" stopIfTrue="1" operator="equal">
      <formula>3</formula>
    </cfRule>
    <cfRule type="cellIs" dxfId="12" priority="1624" stopIfTrue="1" operator="equal">
      <formula>2</formula>
    </cfRule>
    <cfRule type="cellIs" dxfId="11" priority="1623" stopIfTrue="1" operator="equal">
      <formula>1</formula>
    </cfRule>
    <cfRule type="cellIs" dxfId="10" priority="1621" stopIfTrue="1" operator="equal">
      <formula>3</formula>
    </cfRule>
    <cfRule type="cellIs" dxfId="9" priority="1620" stopIfTrue="1" operator="equal">
      <formula>4</formula>
    </cfRule>
    <cfRule type="cellIs" dxfId="8" priority="1619" stopIfTrue="1" operator="equal">
      <formula>5</formula>
    </cfRule>
  </conditionalFormatting>
  <conditionalFormatting sqref="BQ35:BQ36">
    <cfRule type="cellIs" dxfId="7" priority="1598" stopIfTrue="1" operator="equal">
      <formula>2</formula>
    </cfRule>
  </conditionalFormatting>
  <conditionalFormatting sqref="BQ36">
    <cfRule type="cellIs" dxfId="6" priority="1599" stopIfTrue="1" operator="equal">
      <formula>1</formula>
    </cfRule>
    <cfRule type="cellIs" dxfId="5" priority="1597" stopIfTrue="1" operator="equal">
      <formula>3</formula>
    </cfRule>
    <cfRule type="cellIs" dxfId="4" priority="1595" stopIfTrue="1" operator="equal">
      <formula>5</formula>
    </cfRule>
    <cfRule type="cellIs" dxfId="3" priority="1594" stopIfTrue="1" operator="equal">
      <formula>2</formula>
    </cfRule>
    <cfRule type="cellIs" dxfId="2" priority="1601" stopIfTrue="1" operator="equal">
      <formula>3</formula>
    </cfRule>
    <cfRule type="cellIs" dxfId="1" priority="1600" stopIfTrue="1" operator="equal">
      <formula>2</formula>
    </cfRule>
    <cfRule type="cellIs" dxfId="0" priority="1596" stopIfTrue="1" operator="equal">
      <formula>4</formula>
    </cfRule>
  </conditionalFormatting>
  <pageMargins left="0.25590551181102361" right="0" top="0.39370078740157483" bottom="0" header="0.19685039370078741" footer="0"/>
  <pageSetup paperSize="9" scale="57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2108-2978-4A20-88D1-959F742F1811}">
  <sheetPr>
    <tabColor rgb="FF66FF33"/>
  </sheetPr>
  <dimension ref="A1:DV156"/>
  <sheetViews>
    <sheetView tabSelected="1" workbookViewId="0">
      <selection activeCell="EE36" sqref="EE36"/>
    </sheetView>
  </sheetViews>
  <sheetFormatPr defaultColWidth="8.88671875" defaultRowHeight="13.2" x14ac:dyDescent="0.2"/>
  <cols>
    <col min="1" max="1" width="22.77734375" style="288" customWidth="1"/>
    <col min="2" max="4" width="0.88671875" style="290" customWidth="1"/>
    <col min="5" max="11" width="0.88671875" style="288" customWidth="1"/>
    <col min="12" max="14" width="0.88671875" style="291" customWidth="1"/>
    <col min="15" max="16" width="0.88671875" style="292" customWidth="1"/>
    <col min="17" max="23" width="0.88671875" style="288" customWidth="1"/>
    <col min="24" max="25" width="0.88671875" style="291" customWidth="1"/>
    <col min="26" max="28" width="0.88671875" style="292" customWidth="1"/>
    <col min="29" max="35" width="0.88671875" style="288" customWidth="1"/>
    <col min="36" max="37" width="0.88671875" style="291" customWidth="1"/>
    <col min="38" max="39" width="0.88671875" style="292" customWidth="1"/>
    <col min="40" max="47" width="0.88671875" style="288" customWidth="1"/>
    <col min="48" max="64" width="0.88671875" style="291" customWidth="1"/>
    <col min="65" max="133" width="0.88671875" style="288" customWidth="1"/>
    <col min="134" max="16384" width="8.88671875" style="288"/>
  </cols>
  <sheetData>
    <row r="1" spans="1:109" ht="14.4" x14ac:dyDescent="0.2">
      <c r="A1" s="851" t="s">
        <v>90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851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  <c r="BB1" s="851"/>
      <c r="BC1" s="851"/>
      <c r="BD1" s="851"/>
      <c r="BE1" s="851"/>
      <c r="BF1" s="851"/>
      <c r="BG1" s="851"/>
      <c r="BH1" s="851"/>
      <c r="BI1" s="851"/>
      <c r="BJ1" s="851"/>
      <c r="BK1" s="851"/>
      <c r="BL1" s="851"/>
      <c r="BM1" s="851"/>
      <c r="BN1" s="851"/>
      <c r="BO1" s="851"/>
      <c r="BP1" s="851"/>
      <c r="BQ1" s="851"/>
      <c r="BR1" s="851"/>
      <c r="BS1" s="851"/>
      <c r="BT1" s="851"/>
      <c r="BU1" s="851"/>
      <c r="BV1" s="851"/>
      <c r="BW1" s="851"/>
      <c r="BX1" s="851"/>
      <c r="BY1" s="851"/>
      <c r="BZ1" s="851"/>
      <c r="CA1" s="851"/>
      <c r="CB1" s="851"/>
      <c r="CC1" s="851"/>
      <c r="CD1" s="851"/>
      <c r="CE1" s="851"/>
      <c r="CF1" s="851"/>
      <c r="CG1" s="851"/>
      <c r="CH1" s="851"/>
      <c r="CI1" s="851"/>
      <c r="CJ1" s="851"/>
      <c r="CK1" s="851"/>
      <c r="CL1" s="851"/>
      <c r="CM1" s="851"/>
      <c r="CN1" s="851"/>
      <c r="CO1" s="851"/>
      <c r="CP1" s="851"/>
      <c r="CQ1" s="851"/>
      <c r="CR1" s="851"/>
      <c r="CS1" s="851"/>
      <c r="CT1" s="851"/>
      <c r="CU1" s="851"/>
      <c r="CV1" s="363"/>
      <c r="CW1" s="363"/>
      <c r="CX1" s="363"/>
      <c r="CY1" s="363"/>
      <c r="CZ1" s="363"/>
    </row>
    <row r="2" spans="1:109" ht="14.4" x14ac:dyDescent="0.2">
      <c r="A2" s="852" t="s">
        <v>91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C2" s="852"/>
      <c r="AD2" s="852"/>
      <c r="AE2" s="852"/>
      <c r="AF2" s="852"/>
      <c r="AG2" s="852"/>
      <c r="AH2" s="852"/>
      <c r="AI2" s="852"/>
      <c r="AJ2" s="852"/>
      <c r="AK2" s="852"/>
      <c r="AL2" s="852"/>
      <c r="AM2" s="852"/>
      <c r="AN2" s="852"/>
      <c r="AO2" s="852"/>
      <c r="AP2" s="852"/>
      <c r="AQ2" s="852"/>
      <c r="AR2" s="852"/>
      <c r="AS2" s="852"/>
      <c r="AT2" s="852"/>
      <c r="AU2" s="852"/>
      <c r="AV2" s="852"/>
      <c r="AW2" s="852"/>
      <c r="AX2" s="852"/>
      <c r="AY2" s="852"/>
      <c r="AZ2" s="852"/>
      <c r="BA2" s="852"/>
      <c r="BB2" s="852"/>
      <c r="BC2" s="852"/>
      <c r="BD2" s="852"/>
      <c r="BE2" s="852"/>
      <c r="BF2" s="852"/>
      <c r="BG2" s="852"/>
      <c r="BH2" s="852"/>
      <c r="BI2" s="852"/>
      <c r="BJ2" s="852"/>
      <c r="BK2" s="852"/>
      <c r="BL2" s="852"/>
      <c r="BM2" s="852"/>
      <c r="BN2" s="852"/>
      <c r="BO2" s="852"/>
      <c r="BP2" s="852"/>
      <c r="BQ2" s="852"/>
      <c r="BR2" s="852"/>
      <c r="BS2" s="852"/>
      <c r="BT2" s="852"/>
      <c r="BU2" s="852"/>
      <c r="BV2" s="852"/>
      <c r="BW2" s="852"/>
      <c r="BX2" s="852"/>
      <c r="BY2" s="852"/>
      <c r="BZ2" s="852"/>
      <c r="CA2" s="852"/>
      <c r="CB2" s="852"/>
      <c r="CC2" s="852"/>
      <c r="CD2" s="852"/>
      <c r="CE2" s="852"/>
      <c r="CF2" s="852"/>
      <c r="CG2" s="852"/>
      <c r="CH2" s="852"/>
      <c r="CI2" s="852"/>
      <c r="CJ2" s="852"/>
      <c r="CK2" s="852"/>
      <c r="CL2" s="852"/>
      <c r="CM2" s="852"/>
      <c r="CN2" s="852"/>
      <c r="CO2" s="852"/>
      <c r="CP2" s="852"/>
      <c r="CQ2" s="852"/>
      <c r="CR2" s="852"/>
      <c r="CS2" s="852"/>
      <c r="CT2" s="852"/>
      <c r="CU2" s="852"/>
      <c r="CV2" s="366"/>
      <c r="CW2" s="366"/>
      <c r="CX2" s="366"/>
      <c r="CY2" s="366"/>
      <c r="CZ2" s="366"/>
    </row>
    <row r="3" spans="1:109" ht="14.4" x14ac:dyDescent="0.2">
      <c r="A3" s="853" t="s">
        <v>138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53"/>
      <c r="AO3" s="853"/>
      <c r="AP3" s="853"/>
      <c r="AQ3" s="853"/>
      <c r="AR3" s="853"/>
      <c r="AS3" s="853"/>
      <c r="AT3" s="853"/>
      <c r="AU3" s="853"/>
      <c r="AV3" s="853"/>
      <c r="AW3" s="853"/>
      <c r="AX3" s="853"/>
      <c r="AY3" s="853"/>
      <c r="AZ3" s="853"/>
      <c r="BA3" s="853"/>
      <c r="BB3" s="853"/>
      <c r="BC3" s="853"/>
      <c r="BD3" s="853"/>
      <c r="BE3" s="853"/>
      <c r="BF3" s="853"/>
      <c r="BG3" s="853"/>
      <c r="BH3" s="853"/>
      <c r="BI3" s="853"/>
      <c r="BJ3" s="853"/>
      <c r="BK3" s="853"/>
      <c r="BL3" s="853"/>
      <c r="BM3" s="853"/>
      <c r="BN3" s="853"/>
      <c r="BO3" s="853"/>
      <c r="BP3" s="853"/>
      <c r="BQ3" s="853"/>
      <c r="BR3" s="853"/>
      <c r="BS3" s="853"/>
      <c r="BT3" s="853"/>
      <c r="BU3" s="853"/>
      <c r="BV3" s="853"/>
      <c r="BW3" s="853"/>
      <c r="BX3" s="853"/>
      <c r="BY3" s="853"/>
      <c r="BZ3" s="853"/>
      <c r="CA3" s="853"/>
      <c r="CB3" s="853"/>
      <c r="CC3" s="853"/>
      <c r="CD3" s="853"/>
      <c r="CE3" s="853"/>
      <c r="CF3" s="853"/>
      <c r="CG3" s="853"/>
      <c r="CH3" s="853"/>
      <c r="CI3" s="853"/>
      <c r="CJ3" s="853"/>
      <c r="CK3" s="853"/>
      <c r="CL3" s="853"/>
      <c r="CM3" s="853"/>
      <c r="CN3" s="853"/>
      <c r="CO3" s="853"/>
      <c r="CP3" s="853"/>
      <c r="CQ3" s="853"/>
      <c r="CR3" s="853"/>
      <c r="CS3" s="853"/>
      <c r="CT3" s="853"/>
      <c r="CU3" s="853"/>
      <c r="CV3" s="364"/>
      <c r="CW3" s="364"/>
      <c r="CX3" s="364"/>
      <c r="CY3" s="364"/>
      <c r="CZ3" s="364"/>
    </row>
    <row r="4" spans="1:109" ht="10.050000000000001" customHeight="1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</row>
    <row r="5" spans="1:109" ht="13.95" customHeight="1" x14ac:dyDescent="0.2">
      <c r="BX5" s="854" t="s">
        <v>137</v>
      </c>
      <c r="BY5" s="854"/>
      <c r="BZ5" s="854"/>
      <c r="CA5" s="854"/>
      <c r="CB5" s="854"/>
      <c r="CC5" s="854"/>
      <c r="CD5" s="854"/>
      <c r="CE5" s="854"/>
      <c r="CF5" s="854"/>
      <c r="CG5" s="854"/>
      <c r="CH5" s="854"/>
      <c r="CI5" s="854"/>
      <c r="CJ5" s="854"/>
      <c r="CK5" s="854"/>
      <c r="CL5" s="854"/>
      <c r="CM5" s="854"/>
      <c r="CN5" s="854"/>
      <c r="CO5" s="854"/>
      <c r="CP5" s="854"/>
      <c r="CQ5" s="854"/>
      <c r="CR5" s="854"/>
      <c r="CS5" s="854"/>
      <c r="CT5" s="854"/>
      <c r="CU5" s="854"/>
      <c r="CV5" s="854"/>
      <c r="CW5" s="854"/>
      <c r="CX5" s="854"/>
      <c r="CY5" s="854"/>
    </row>
    <row r="6" spans="1:109" ht="15.9" customHeight="1" x14ac:dyDescent="0.2">
      <c r="A6" s="289" t="s">
        <v>58</v>
      </c>
      <c r="B6" s="855" t="s">
        <v>59</v>
      </c>
      <c r="C6" s="855"/>
      <c r="D6" s="855"/>
      <c r="E6" s="855"/>
      <c r="F6" s="855"/>
      <c r="G6" s="855"/>
      <c r="H6" s="856" t="s">
        <v>60</v>
      </c>
      <c r="I6" s="856"/>
      <c r="J6" s="857" t="s">
        <v>92</v>
      </c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  <c r="AN6" s="855"/>
      <c r="AO6" s="855"/>
      <c r="AP6" s="855"/>
      <c r="AQ6" s="855"/>
      <c r="AR6" s="855"/>
      <c r="AS6" s="855"/>
      <c r="AT6" s="855"/>
      <c r="AU6" s="855"/>
      <c r="AV6" s="855"/>
      <c r="AW6" s="855"/>
      <c r="AX6" s="855"/>
      <c r="AY6" s="855"/>
      <c r="AZ6" s="855"/>
      <c r="BA6" s="855"/>
      <c r="BB6" s="855"/>
      <c r="BC6" s="855"/>
      <c r="BD6" s="855"/>
      <c r="BE6" s="855"/>
      <c r="BF6" s="855"/>
      <c r="BG6" s="855"/>
      <c r="BH6" s="855"/>
      <c r="BI6" s="855"/>
      <c r="BJ6" s="855"/>
      <c r="BK6" s="855"/>
      <c r="BL6" s="855"/>
      <c r="BM6" s="855"/>
      <c r="BO6" s="858" t="s">
        <v>61</v>
      </c>
      <c r="BP6" s="858"/>
      <c r="BQ6" s="858"/>
      <c r="BR6" s="858"/>
      <c r="BS6" s="858"/>
      <c r="BT6" s="858"/>
      <c r="BU6" s="858"/>
      <c r="BV6" s="858"/>
      <c r="BW6" s="858"/>
      <c r="BX6" s="858"/>
      <c r="BY6" s="858"/>
      <c r="BZ6" s="858"/>
      <c r="CA6" s="858"/>
    </row>
    <row r="7" spans="1:109" ht="8.1" customHeight="1" x14ac:dyDescent="0.2"/>
    <row r="8" spans="1:109" ht="8.1" customHeight="1" x14ac:dyDescent="0.2">
      <c r="A8" s="877" t="s">
        <v>3</v>
      </c>
      <c r="B8" s="481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1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3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2"/>
      <c r="BA8" s="482"/>
      <c r="BB8" s="482"/>
      <c r="BC8" s="482"/>
      <c r="BD8" s="482"/>
      <c r="BE8" s="482"/>
      <c r="BF8" s="482"/>
      <c r="BG8" s="859" t="s">
        <v>49</v>
      </c>
      <c r="BH8" s="860"/>
      <c r="BI8" s="860"/>
      <c r="BJ8" s="860"/>
      <c r="BK8" s="860"/>
      <c r="BL8" s="859" t="s">
        <v>1</v>
      </c>
      <c r="BM8" s="860"/>
      <c r="BN8" s="860"/>
      <c r="BO8" s="860"/>
      <c r="BP8" s="860"/>
      <c r="BQ8" s="859" t="s">
        <v>15</v>
      </c>
      <c r="BR8" s="860"/>
      <c r="BS8" s="860"/>
      <c r="BT8" s="860"/>
      <c r="BU8" s="860"/>
      <c r="BV8" s="860"/>
      <c r="BW8" s="860"/>
      <c r="BX8" s="860"/>
      <c r="BY8" s="860"/>
      <c r="BZ8" s="860"/>
      <c r="CA8" s="860"/>
      <c r="CB8" s="861"/>
      <c r="CC8" s="874" t="s">
        <v>52</v>
      </c>
      <c r="CD8" s="875"/>
      <c r="CE8" s="875"/>
      <c r="CF8" s="875"/>
      <c r="CG8" s="875"/>
      <c r="CH8" s="875"/>
      <c r="CI8" s="875"/>
      <c r="CJ8" s="875"/>
      <c r="CK8" s="875"/>
      <c r="CL8" s="875"/>
      <c r="CM8" s="875"/>
      <c r="CN8" s="875"/>
      <c r="CO8" s="875"/>
      <c r="CP8" s="875"/>
      <c r="CQ8" s="875"/>
      <c r="CR8" s="875"/>
      <c r="CS8" s="875"/>
      <c r="CT8" s="876"/>
      <c r="CU8" s="874" t="s">
        <v>62</v>
      </c>
      <c r="CV8" s="875"/>
      <c r="CW8" s="875"/>
      <c r="CX8" s="875"/>
      <c r="CY8" s="876"/>
      <c r="DA8" s="297"/>
      <c r="DB8" s="297"/>
      <c r="DC8" s="297"/>
      <c r="DD8" s="297"/>
      <c r="DE8" s="297"/>
    </row>
    <row r="9" spans="1:109" ht="8.1" customHeight="1" x14ac:dyDescent="0.2">
      <c r="A9" s="878"/>
      <c r="B9" s="878" t="str">
        <f>A14</f>
        <v>京都Ｋａｉｓｅｒ</v>
      </c>
      <c r="C9" s="879"/>
      <c r="D9" s="879"/>
      <c r="E9" s="879"/>
      <c r="F9" s="879"/>
      <c r="G9" s="879"/>
      <c r="H9" s="879"/>
      <c r="I9" s="879"/>
      <c r="J9" s="879"/>
      <c r="K9" s="879"/>
      <c r="L9" s="879"/>
      <c r="M9" s="879"/>
      <c r="N9" s="879"/>
      <c r="O9" s="879"/>
      <c r="P9" s="879"/>
      <c r="Q9" s="879"/>
      <c r="R9" s="879"/>
      <c r="S9" s="879"/>
      <c r="T9" s="879"/>
      <c r="U9" s="878" t="str">
        <f>A20</f>
        <v>ＫＹＯＴＯＷｉｎｄｓ</v>
      </c>
      <c r="V9" s="879"/>
      <c r="W9" s="879"/>
      <c r="X9" s="879"/>
      <c r="Y9" s="879"/>
      <c r="Z9" s="879"/>
      <c r="AA9" s="879"/>
      <c r="AB9" s="879"/>
      <c r="AC9" s="879"/>
      <c r="AD9" s="879"/>
      <c r="AE9" s="879"/>
      <c r="AF9" s="879"/>
      <c r="AG9" s="879"/>
      <c r="AH9" s="879"/>
      <c r="AI9" s="879"/>
      <c r="AJ9" s="879"/>
      <c r="AK9" s="879"/>
      <c r="AL9" s="879"/>
      <c r="AM9" s="880"/>
      <c r="AN9" s="879" t="str">
        <f>A26</f>
        <v>大井ヤング</v>
      </c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  <c r="BB9" s="879"/>
      <c r="BC9" s="879"/>
      <c r="BD9" s="879"/>
      <c r="BE9" s="879"/>
      <c r="BF9" s="880"/>
      <c r="BG9" s="859"/>
      <c r="BH9" s="860"/>
      <c r="BI9" s="860"/>
      <c r="BJ9" s="860"/>
      <c r="BK9" s="860"/>
      <c r="BL9" s="859"/>
      <c r="BM9" s="860"/>
      <c r="BN9" s="860"/>
      <c r="BO9" s="860"/>
      <c r="BP9" s="860"/>
      <c r="BQ9" s="859"/>
      <c r="BR9" s="860"/>
      <c r="BS9" s="860"/>
      <c r="BT9" s="860"/>
      <c r="BU9" s="860"/>
      <c r="BV9" s="860"/>
      <c r="BW9" s="860"/>
      <c r="BX9" s="860"/>
      <c r="BY9" s="860"/>
      <c r="BZ9" s="860"/>
      <c r="CA9" s="860"/>
      <c r="CB9" s="861"/>
      <c r="CC9" s="865"/>
      <c r="CD9" s="866"/>
      <c r="CE9" s="866"/>
      <c r="CF9" s="866"/>
      <c r="CG9" s="866"/>
      <c r="CH9" s="866"/>
      <c r="CI9" s="866"/>
      <c r="CJ9" s="866"/>
      <c r="CK9" s="866"/>
      <c r="CL9" s="866"/>
      <c r="CM9" s="866"/>
      <c r="CN9" s="866"/>
      <c r="CO9" s="866"/>
      <c r="CP9" s="866"/>
      <c r="CQ9" s="866"/>
      <c r="CR9" s="866"/>
      <c r="CS9" s="866"/>
      <c r="CT9" s="867"/>
      <c r="CU9" s="862"/>
      <c r="CV9" s="863"/>
      <c r="CW9" s="863"/>
      <c r="CX9" s="863"/>
      <c r="CY9" s="864"/>
      <c r="DA9" s="297"/>
      <c r="DB9" s="297"/>
      <c r="DC9" s="297"/>
      <c r="DD9" s="297"/>
      <c r="DE9" s="297"/>
    </row>
    <row r="10" spans="1:109" ht="8.1" customHeight="1" x14ac:dyDescent="0.2">
      <c r="A10" s="878"/>
      <c r="B10" s="878"/>
      <c r="C10" s="879"/>
      <c r="D10" s="879"/>
      <c r="E10" s="879"/>
      <c r="F10" s="879"/>
      <c r="G10" s="879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79"/>
      <c r="T10" s="879"/>
      <c r="U10" s="878"/>
      <c r="V10" s="879"/>
      <c r="W10" s="879"/>
      <c r="X10" s="879"/>
      <c r="Y10" s="879"/>
      <c r="Z10" s="879"/>
      <c r="AA10" s="879"/>
      <c r="AB10" s="879"/>
      <c r="AC10" s="879"/>
      <c r="AD10" s="879"/>
      <c r="AE10" s="879"/>
      <c r="AF10" s="879"/>
      <c r="AG10" s="879"/>
      <c r="AH10" s="879"/>
      <c r="AI10" s="879"/>
      <c r="AJ10" s="879"/>
      <c r="AK10" s="879"/>
      <c r="AL10" s="879"/>
      <c r="AM10" s="880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  <c r="BB10" s="879"/>
      <c r="BC10" s="879"/>
      <c r="BD10" s="879"/>
      <c r="BE10" s="879"/>
      <c r="BF10" s="880"/>
      <c r="BG10" s="859"/>
      <c r="BH10" s="860"/>
      <c r="BI10" s="860"/>
      <c r="BJ10" s="860"/>
      <c r="BK10" s="860"/>
      <c r="BL10" s="859"/>
      <c r="BM10" s="860"/>
      <c r="BN10" s="860"/>
      <c r="BO10" s="860"/>
      <c r="BP10" s="860"/>
      <c r="BQ10" s="859" t="s">
        <v>8</v>
      </c>
      <c r="BR10" s="860"/>
      <c r="BS10" s="860"/>
      <c r="BT10" s="860"/>
      <c r="BU10" s="860"/>
      <c r="BV10" s="860"/>
      <c r="BW10" s="859" t="s">
        <v>9</v>
      </c>
      <c r="BX10" s="860"/>
      <c r="BY10" s="860"/>
      <c r="BZ10" s="860"/>
      <c r="CA10" s="860"/>
      <c r="CB10" s="861"/>
      <c r="CC10" s="862" t="s">
        <v>8</v>
      </c>
      <c r="CD10" s="863"/>
      <c r="CE10" s="863"/>
      <c r="CF10" s="863"/>
      <c r="CG10" s="863"/>
      <c r="CH10" s="864"/>
      <c r="CI10" s="862" t="s">
        <v>9</v>
      </c>
      <c r="CJ10" s="863"/>
      <c r="CK10" s="863"/>
      <c r="CL10" s="863"/>
      <c r="CM10" s="863"/>
      <c r="CN10" s="864"/>
      <c r="CO10" s="868" t="s">
        <v>11</v>
      </c>
      <c r="CP10" s="869"/>
      <c r="CQ10" s="869"/>
      <c r="CR10" s="869"/>
      <c r="CS10" s="869"/>
      <c r="CT10" s="870"/>
      <c r="CU10" s="862"/>
      <c r="CV10" s="863"/>
      <c r="CW10" s="863"/>
      <c r="CX10" s="863"/>
      <c r="CY10" s="864"/>
      <c r="DA10" s="297"/>
      <c r="DB10" s="297"/>
      <c r="DC10" s="297"/>
      <c r="DD10" s="297"/>
      <c r="DE10" s="297"/>
    </row>
    <row r="11" spans="1:109" ht="7.5" customHeight="1" x14ac:dyDescent="0.2">
      <c r="A11" s="878"/>
      <c r="B11" s="484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5"/>
      <c r="N11" s="485"/>
      <c r="O11" s="485"/>
      <c r="P11" s="485"/>
      <c r="Q11" s="485"/>
      <c r="R11" s="485"/>
      <c r="S11" s="485"/>
      <c r="T11" s="486"/>
      <c r="U11" s="487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9"/>
      <c r="AN11" s="487"/>
      <c r="AO11" s="488"/>
      <c r="AP11" s="488"/>
      <c r="AQ11" s="488"/>
      <c r="AR11" s="488"/>
      <c r="AS11" s="488"/>
      <c r="AT11" s="488"/>
      <c r="AU11" s="488"/>
      <c r="AV11" s="488"/>
      <c r="AW11" s="488"/>
      <c r="AX11" s="488"/>
      <c r="AY11" s="488"/>
      <c r="AZ11" s="488"/>
      <c r="BA11" s="488"/>
      <c r="BB11" s="488"/>
      <c r="BC11" s="488"/>
      <c r="BD11" s="488"/>
      <c r="BE11" s="488"/>
      <c r="BF11" s="489"/>
      <c r="BG11" s="859"/>
      <c r="BH11" s="860"/>
      <c r="BI11" s="860"/>
      <c r="BJ11" s="860"/>
      <c r="BK11" s="860"/>
      <c r="BL11" s="859"/>
      <c r="BM11" s="860"/>
      <c r="BN11" s="860"/>
      <c r="BO11" s="860"/>
      <c r="BP11" s="860"/>
      <c r="BQ11" s="859"/>
      <c r="BR11" s="860"/>
      <c r="BS11" s="860"/>
      <c r="BT11" s="860"/>
      <c r="BU11" s="860"/>
      <c r="BV11" s="860"/>
      <c r="BW11" s="859"/>
      <c r="BX11" s="860"/>
      <c r="BY11" s="860"/>
      <c r="BZ11" s="860"/>
      <c r="CA11" s="860"/>
      <c r="CB11" s="861"/>
      <c r="CC11" s="865"/>
      <c r="CD11" s="866"/>
      <c r="CE11" s="866"/>
      <c r="CF11" s="866"/>
      <c r="CG11" s="866"/>
      <c r="CH11" s="867"/>
      <c r="CI11" s="865"/>
      <c r="CJ11" s="866"/>
      <c r="CK11" s="866"/>
      <c r="CL11" s="866"/>
      <c r="CM11" s="866"/>
      <c r="CN11" s="867"/>
      <c r="CO11" s="871"/>
      <c r="CP11" s="872"/>
      <c r="CQ11" s="872"/>
      <c r="CR11" s="872"/>
      <c r="CS11" s="872"/>
      <c r="CT11" s="873"/>
      <c r="CU11" s="865"/>
      <c r="CV11" s="866"/>
      <c r="CW11" s="866"/>
      <c r="CX11" s="866"/>
      <c r="CY11" s="867"/>
      <c r="DA11" s="297"/>
      <c r="DB11" s="297"/>
      <c r="DC11" s="297"/>
      <c r="DD11" s="297"/>
      <c r="DE11" s="297"/>
    </row>
    <row r="12" spans="1:109" ht="6.6" customHeight="1" x14ac:dyDescent="0.2">
      <c r="A12" s="894">
        <v>1</v>
      </c>
      <c r="B12" s="896"/>
      <c r="C12" s="897"/>
      <c r="D12" s="897"/>
      <c r="E12" s="897"/>
      <c r="F12" s="897"/>
      <c r="G12" s="897"/>
      <c r="H12" s="897"/>
      <c r="I12" s="897"/>
      <c r="J12" s="897"/>
      <c r="K12" s="897"/>
      <c r="L12" s="897"/>
      <c r="M12" s="897"/>
      <c r="N12" s="897"/>
      <c r="O12" s="897"/>
      <c r="P12" s="897"/>
      <c r="Q12" s="897"/>
      <c r="R12" s="897"/>
      <c r="S12" s="897"/>
      <c r="T12" s="898"/>
      <c r="U12" s="419"/>
      <c r="V12" s="420"/>
      <c r="W12" s="420"/>
      <c r="X12" s="420"/>
      <c r="Y12" s="415"/>
      <c r="Z12" s="882">
        <f>A・Bグループ集計表!S9</f>
        <v>21</v>
      </c>
      <c r="AA12" s="882"/>
      <c r="AB12" s="882"/>
      <c r="AC12" s="882"/>
      <c r="AD12" s="416"/>
      <c r="AE12" s="885">
        <f>A・Bグループ集計表!U9</f>
        <v>3</v>
      </c>
      <c r="AF12" s="885"/>
      <c r="AG12" s="885"/>
      <c r="AH12" s="885"/>
      <c r="AI12" s="423"/>
      <c r="AJ12" s="423"/>
      <c r="AK12" s="422"/>
      <c r="AL12" s="422"/>
      <c r="AM12" s="443"/>
      <c r="AN12" s="424"/>
      <c r="AO12" s="882">
        <f>A・Bグループ集計表!Z9</f>
        <v>21</v>
      </c>
      <c r="AP12" s="882"/>
      <c r="AQ12" s="905"/>
      <c r="AR12" s="905"/>
      <c r="AS12" s="905"/>
      <c r="AT12" s="905"/>
      <c r="AU12" s="882"/>
      <c r="AV12" s="882"/>
      <c r="AW12" s="416"/>
      <c r="AX12" s="885">
        <f>A・Bグループ集計表!AB9</f>
        <v>8</v>
      </c>
      <c r="AY12" s="885"/>
      <c r="AZ12" s="885"/>
      <c r="BA12" s="885"/>
      <c r="BB12" s="423"/>
      <c r="BC12" s="423"/>
      <c r="BD12" s="422"/>
      <c r="BE12" s="422"/>
      <c r="BF12" s="418"/>
      <c r="BG12" s="891">
        <f>A・Bグループ集計表!J46</f>
        <v>2</v>
      </c>
      <c r="BH12" s="892"/>
      <c r="BI12" s="892"/>
      <c r="BJ12" s="892"/>
      <c r="BK12" s="892"/>
      <c r="BL12" s="891">
        <f>A・Bグループ集計表!L46</f>
        <v>0</v>
      </c>
      <c r="BM12" s="892"/>
      <c r="BN12" s="892"/>
      <c r="BO12" s="892"/>
      <c r="BP12" s="892"/>
      <c r="BQ12" s="891">
        <f>A・Bグループ集計表!V46</f>
        <v>4</v>
      </c>
      <c r="BR12" s="892"/>
      <c r="BS12" s="892"/>
      <c r="BT12" s="892"/>
      <c r="BU12" s="892"/>
      <c r="BV12" s="892"/>
      <c r="BW12" s="891">
        <f>A・Bグループ集計表!Y46</f>
        <v>0</v>
      </c>
      <c r="BX12" s="892"/>
      <c r="BY12" s="892"/>
      <c r="BZ12" s="892"/>
      <c r="CA12" s="892"/>
      <c r="CB12" s="893"/>
      <c r="CC12" s="881">
        <f>A・Bグループ集計表!AL46</f>
        <v>84</v>
      </c>
      <c r="CD12" s="882"/>
      <c r="CE12" s="882"/>
      <c r="CF12" s="882"/>
      <c r="CG12" s="882"/>
      <c r="CH12" s="882"/>
      <c r="CI12" s="881">
        <f>A・Bグループ集計表!AN46</f>
        <v>39</v>
      </c>
      <c r="CJ12" s="882"/>
      <c r="CK12" s="882"/>
      <c r="CL12" s="882"/>
      <c r="CM12" s="882"/>
      <c r="CN12" s="883"/>
      <c r="CO12" s="881">
        <f>A・Bグループ集計表!AR46</f>
        <v>2.1538461538461537</v>
      </c>
      <c r="CP12" s="882"/>
      <c r="CQ12" s="882"/>
      <c r="CR12" s="882"/>
      <c r="CS12" s="882"/>
      <c r="CT12" s="883"/>
      <c r="CU12" s="881">
        <v>1</v>
      </c>
      <c r="CV12" s="882"/>
      <c r="CW12" s="882"/>
      <c r="CX12" s="882"/>
      <c r="CY12" s="883"/>
      <c r="DA12" s="297"/>
      <c r="DB12" s="297"/>
      <c r="DC12" s="297"/>
      <c r="DD12" s="297"/>
      <c r="DE12" s="297"/>
    </row>
    <row r="13" spans="1:109" ht="7.5" customHeight="1" x14ac:dyDescent="0.2">
      <c r="A13" s="895"/>
      <c r="B13" s="899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1"/>
      <c r="U13" s="425"/>
      <c r="V13" s="421"/>
      <c r="W13" s="421"/>
      <c r="X13" s="421"/>
      <c r="Y13" s="421"/>
      <c r="Z13" s="885"/>
      <c r="AA13" s="885"/>
      <c r="AB13" s="885"/>
      <c r="AC13" s="885"/>
      <c r="AD13" s="422"/>
      <c r="AE13" s="885"/>
      <c r="AF13" s="885"/>
      <c r="AG13" s="885"/>
      <c r="AH13" s="885"/>
      <c r="AI13" s="421"/>
      <c r="AJ13" s="421"/>
      <c r="AK13" s="421"/>
      <c r="AL13" s="421"/>
      <c r="AM13" s="444"/>
      <c r="AN13" s="426"/>
      <c r="AO13" s="885"/>
      <c r="AP13" s="885"/>
      <c r="AQ13" s="906"/>
      <c r="AR13" s="906"/>
      <c r="AS13" s="906"/>
      <c r="AT13" s="906"/>
      <c r="AU13" s="885"/>
      <c r="AV13" s="885"/>
      <c r="AW13" s="422"/>
      <c r="AX13" s="885"/>
      <c r="AY13" s="885"/>
      <c r="AZ13" s="885"/>
      <c r="BA13" s="885"/>
      <c r="BB13" s="421"/>
      <c r="BC13" s="421"/>
      <c r="BD13" s="421"/>
      <c r="BE13" s="421"/>
      <c r="BF13" s="418"/>
      <c r="BG13" s="891"/>
      <c r="BH13" s="892"/>
      <c r="BI13" s="892"/>
      <c r="BJ13" s="892"/>
      <c r="BK13" s="892"/>
      <c r="BL13" s="891"/>
      <c r="BM13" s="892"/>
      <c r="BN13" s="892"/>
      <c r="BO13" s="892"/>
      <c r="BP13" s="892"/>
      <c r="BQ13" s="891"/>
      <c r="BR13" s="892"/>
      <c r="BS13" s="892"/>
      <c r="BT13" s="892"/>
      <c r="BU13" s="892"/>
      <c r="BV13" s="892"/>
      <c r="BW13" s="891"/>
      <c r="BX13" s="892"/>
      <c r="BY13" s="892"/>
      <c r="BZ13" s="892"/>
      <c r="CA13" s="892"/>
      <c r="CB13" s="893"/>
      <c r="CC13" s="884"/>
      <c r="CD13" s="885"/>
      <c r="CE13" s="885"/>
      <c r="CF13" s="885"/>
      <c r="CG13" s="885"/>
      <c r="CH13" s="885"/>
      <c r="CI13" s="884"/>
      <c r="CJ13" s="885"/>
      <c r="CK13" s="885"/>
      <c r="CL13" s="885"/>
      <c r="CM13" s="885"/>
      <c r="CN13" s="886"/>
      <c r="CO13" s="884"/>
      <c r="CP13" s="885"/>
      <c r="CQ13" s="885"/>
      <c r="CR13" s="885"/>
      <c r="CS13" s="885"/>
      <c r="CT13" s="886"/>
      <c r="CU13" s="884"/>
      <c r="CV13" s="885"/>
      <c r="CW13" s="885"/>
      <c r="CX13" s="885"/>
      <c r="CY13" s="886"/>
      <c r="DA13" s="297"/>
      <c r="DB13" s="297"/>
      <c r="DC13" s="297"/>
      <c r="DD13" s="297"/>
      <c r="DE13" s="297"/>
    </row>
    <row r="14" spans="1:109" ht="7.5" customHeight="1" x14ac:dyDescent="0.2">
      <c r="A14" s="890" t="str">
        <f>IFERROR(VLOOKUP(A12,'抽選会用 '!$C$7:$D$28,2,FALSE),"")</f>
        <v>京都Ｋａｉｓｅｒ</v>
      </c>
      <c r="B14" s="899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1"/>
      <c r="U14" s="426"/>
      <c r="V14" s="885">
        <f>A・Bグループ集計表!Q10</f>
        <v>2</v>
      </c>
      <c r="W14" s="885"/>
      <c r="X14" s="885"/>
      <c r="Y14" s="885"/>
      <c r="Z14" s="885">
        <f>A・Bグループ集計表!S10</f>
        <v>0</v>
      </c>
      <c r="AA14" s="885"/>
      <c r="AB14" s="885"/>
      <c r="AC14" s="885"/>
      <c r="AD14" s="416"/>
      <c r="AE14" s="885">
        <f>A・Bグループ集計表!U10</f>
        <v>0</v>
      </c>
      <c r="AF14" s="885"/>
      <c r="AG14" s="885"/>
      <c r="AH14" s="885"/>
      <c r="AI14" s="885">
        <f>A・Bグループ集計表!W10</f>
        <v>0</v>
      </c>
      <c r="AJ14" s="885"/>
      <c r="AK14" s="885"/>
      <c r="AL14" s="885"/>
      <c r="AM14" s="427"/>
      <c r="AN14" s="426"/>
      <c r="AO14" s="885"/>
      <c r="AP14" s="885"/>
      <c r="AQ14" s="906"/>
      <c r="AR14" s="906"/>
      <c r="AS14" s="906"/>
      <c r="AT14" s="906"/>
      <c r="AU14" s="885"/>
      <c r="AV14" s="885"/>
      <c r="AW14" s="416"/>
      <c r="AX14" s="885">
        <f>A・Bグループ集計表!AB10</f>
        <v>0</v>
      </c>
      <c r="AY14" s="885"/>
      <c r="AZ14" s="885"/>
      <c r="BA14" s="885"/>
      <c r="BB14" s="885">
        <f>A・Bグループ集計表!AD10</f>
        <v>0</v>
      </c>
      <c r="BC14" s="885"/>
      <c r="BD14" s="885"/>
      <c r="BE14" s="885"/>
      <c r="BF14" s="418"/>
      <c r="BG14" s="891"/>
      <c r="BH14" s="892"/>
      <c r="BI14" s="892"/>
      <c r="BJ14" s="892"/>
      <c r="BK14" s="892"/>
      <c r="BL14" s="891"/>
      <c r="BM14" s="892"/>
      <c r="BN14" s="892"/>
      <c r="BO14" s="892"/>
      <c r="BP14" s="892"/>
      <c r="BQ14" s="891"/>
      <c r="BR14" s="892"/>
      <c r="BS14" s="892"/>
      <c r="BT14" s="892"/>
      <c r="BU14" s="892"/>
      <c r="BV14" s="892"/>
      <c r="BW14" s="891"/>
      <c r="BX14" s="892"/>
      <c r="BY14" s="892"/>
      <c r="BZ14" s="892"/>
      <c r="CA14" s="892"/>
      <c r="CB14" s="893"/>
      <c r="CC14" s="884"/>
      <c r="CD14" s="885"/>
      <c r="CE14" s="885"/>
      <c r="CF14" s="885"/>
      <c r="CG14" s="885"/>
      <c r="CH14" s="885"/>
      <c r="CI14" s="884"/>
      <c r="CJ14" s="885"/>
      <c r="CK14" s="885"/>
      <c r="CL14" s="885"/>
      <c r="CM14" s="885"/>
      <c r="CN14" s="886"/>
      <c r="CO14" s="884"/>
      <c r="CP14" s="885"/>
      <c r="CQ14" s="885"/>
      <c r="CR14" s="885"/>
      <c r="CS14" s="885"/>
      <c r="CT14" s="886"/>
      <c r="CU14" s="884"/>
      <c r="CV14" s="885"/>
      <c r="CW14" s="885"/>
      <c r="CX14" s="885"/>
      <c r="CY14" s="886"/>
      <c r="DA14" s="297"/>
      <c r="DB14" s="297"/>
      <c r="DC14" s="297"/>
      <c r="DD14" s="297"/>
      <c r="DE14" s="297"/>
    </row>
    <row r="15" spans="1:109" ht="7.5" customHeight="1" x14ac:dyDescent="0.2">
      <c r="A15" s="890" t="str">
        <f>IFERROR(VLOOKUP(A14,'抽選会用 '!$C$7:$D$28,3,FALSE),"")</f>
        <v/>
      </c>
      <c r="B15" s="899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1"/>
      <c r="U15" s="426"/>
      <c r="V15" s="885"/>
      <c r="W15" s="885"/>
      <c r="X15" s="885"/>
      <c r="Y15" s="885"/>
      <c r="Z15" s="885"/>
      <c r="AA15" s="885"/>
      <c r="AB15" s="885"/>
      <c r="AC15" s="885"/>
      <c r="AD15" s="416"/>
      <c r="AE15" s="885"/>
      <c r="AF15" s="885"/>
      <c r="AG15" s="885"/>
      <c r="AH15" s="885"/>
      <c r="AI15" s="885"/>
      <c r="AJ15" s="885"/>
      <c r="AK15" s="885"/>
      <c r="AL15" s="885"/>
      <c r="AM15" s="427"/>
      <c r="AN15" s="426"/>
      <c r="AO15" s="885"/>
      <c r="AP15" s="885"/>
      <c r="AQ15" s="885"/>
      <c r="AR15" s="885"/>
      <c r="AS15" s="885"/>
      <c r="AT15" s="885"/>
      <c r="AU15" s="885"/>
      <c r="AV15" s="885"/>
      <c r="AW15" s="416"/>
      <c r="AX15" s="885"/>
      <c r="AY15" s="885"/>
      <c r="AZ15" s="885"/>
      <c r="BA15" s="885"/>
      <c r="BB15" s="885"/>
      <c r="BC15" s="885"/>
      <c r="BD15" s="885"/>
      <c r="BE15" s="885"/>
      <c r="BF15" s="418"/>
      <c r="BG15" s="891"/>
      <c r="BH15" s="892"/>
      <c r="BI15" s="892"/>
      <c r="BJ15" s="892"/>
      <c r="BK15" s="892"/>
      <c r="BL15" s="891"/>
      <c r="BM15" s="892"/>
      <c r="BN15" s="892"/>
      <c r="BO15" s="892"/>
      <c r="BP15" s="892"/>
      <c r="BQ15" s="891"/>
      <c r="BR15" s="892"/>
      <c r="BS15" s="892"/>
      <c r="BT15" s="892"/>
      <c r="BU15" s="892"/>
      <c r="BV15" s="892"/>
      <c r="BW15" s="891"/>
      <c r="BX15" s="892"/>
      <c r="BY15" s="892"/>
      <c r="BZ15" s="892"/>
      <c r="CA15" s="892"/>
      <c r="CB15" s="893"/>
      <c r="CC15" s="884"/>
      <c r="CD15" s="885"/>
      <c r="CE15" s="885"/>
      <c r="CF15" s="885"/>
      <c r="CG15" s="885"/>
      <c r="CH15" s="885"/>
      <c r="CI15" s="884"/>
      <c r="CJ15" s="885"/>
      <c r="CK15" s="885"/>
      <c r="CL15" s="885"/>
      <c r="CM15" s="885"/>
      <c r="CN15" s="886"/>
      <c r="CO15" s="884"/>
      <c r="CP15" s="885"/>
      <c r="CQ15" s="885"/>
      <c r="CR15" s="885"/>
      <c r="CS15" s="885"/>
      <c r="CT15" s="886"/>
      <c r="CU15" s="884"/>
      <c r="CV15" s="885"/>
      <c r="CW15" s="885"/>
      <c r="CX15" s="885"/>
      <c r="CY15" s="886"/>
      <c r="DA15" s="297"/>
      <c r="DB15" s="297"/>
      <c r="DC15" s="297"/>
      <c r="DD15" s="297"/>
      <c r="DE15" s="297"/>
    </row>
    <row r="16" spans="1:109" ht="7.5" customHeight="1" x14ac:dyDescent="0.2">
      <c r="A16" s="304"/>
      <c r="B16" s="899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1"/>
      <c r="U16" s="425"/>
      <c r="V16" s="429"/>
      <c r="W16" s="429"/>
      <c r="X16" s="429"/>
      <c r="Y16" s="421"/>
      <c r="Z16" s="885">
        <f>A・Bグループ集計表!S11</f>
        <v>21</v>
      </c>
      <c r="AA16" s="885"/>
      <c r="AB16" s="885"/>
      <c r="AC16" s="885"/>
      <c r="AD16" s="416"/>
      <c r="AE16" s="885">
        <f>A・Bグループ集計表!U11</f>
        <v>19</v>
      </c>
      <c r="AF16" s="885"/>
      <c r="AG16" s="885"/>
      <c r="AH16" s="885"/>
      <c r="AI16" s="421"/>
      <c r="AJ16" s="421"/>
      <c r="AK16" s="429"/>
      <c r="AL16" s="416"/>
      <c r="AM16" s="444"/>
      <c r="AN16" s="426"/>
      <c r="AO16" s="429"/>
      <c r="AP16" s="429"/>
      <c r="AQ16" s="429"/>
      <c r="AR16" s="421"/>
      <c r="AS16" s="885">
        <f>A・Bグループ集計表!Z11</f>
        <v>21</v>
      </c>
      <c r="AT16" s="885"/>
      <c r="AU16" s="885"/>
      <c r="AV16" s="885"/>
      <c r="AW16" s="416"/>
      <c r="AX16" s="885">
        <f>A・Bグループ集計表!AB11</f>
        <v>9</v>
      </c>
      <c r="AY16" s="885"/>
      <c r="AZ16" s="885"/>
      <c r="BA16" s="885"/>
      <c r="BB16" s="421"/>
      <c r="BC16" s="421"/>
      <c r="BD16" s="429"/>
      <c r="BE16" s="416"/>
      <c r="BF16" s="418"/>
      <c r="BG16" s="891"/>
      <c r="BH16" s="892"/>
      <c r="BI16" s="892"/>
      <c r="BJ16" s="892"/>
      <c r="BK16" s="892"/>
      <c r="BL16" s="891"/>
      <c r="BM16" s="892"/>
      <c r="BN16" s="892"/>
      <c r="BO16" s="892"/>
      <c r="BP16" s="892"/>
      <c r="BQ16" s="891"/>
      <c r="BR16" s="892"/>
      <c r="BS16" s="892"/>
      <c r="BT16" s="892"/>
      <c r="BU16" s="892"/>
      <c r="BV16" s="892"/>
      <c r="BW16" s="891"/>
      <c r="BX16" s="892"/>
      <c r="BY16" s="892"/>
      <c r="BZ16" s="892"/>
      <c r="CA16" s="892"/>
      <c r="CB16" s="893"/>
      <c r="CC16" s="884"/>
      <c r="CD16" s="885"/>
      <c r="CE16" s="885"/>
      <c r="CF16" s="885"/>
      <c r="CG16" s="885"/>
      <c r="CH16" s="885"/>
      <c r="CI16" s="884"/>
      <c r="CJ16" s="885"/>
      <c r="CK16" s="885"/>
      <c r="CL16" s="885"/>
      <c r="CM16" s="885"/>
      <c r="CN16" s="886"/>
      <c r="CO16" s="884"/>
      <c r="CP16" s="885"/>
      <c r="CQ16" s="885"/>
      <c r="CR16" s="885"/>
      <c r="CS16" s="885"/>
      <c r="CT16" s="886"/>
      <c r="CU16" s="884"/>
      <c r="CV16" s="885"/>
      <c r="CW16" s="885"/>
      <c r="CX16" s="885"/>
      <c r="CY16" s="886"/>
      <c r="DA16" s="297"/>
      <c r="DB16" s="297"/>
      <c r="DC16" s="297"/>
      <c r="DD16" s="297"/>
      <c r="DE16" s="297"/>
    </row>
    <row r="17" spans="1:109" ht="7.5" customHeight="1" x14ac:dyDescent="0.2">
      <c r="A17" s="306"/>
      <c r="B17" s="902"/>
      <c r="C17" s="903"/>
      <c r="D17" s="903"/>
      <c r="E17" s="903"/>
      <c r="F17" s="903"/>
      <c r="G17" s="903"/>
      <c r="H17" s="903"/>
      <c r="I17" s="903"/>
      <c r="J17" s="903"/>
      <c r="K17" s="903"/>
      <c r="L17" s="903"/>
      <c r="M17" s="903"/>
      <c r="N17" s="903"/>
      <c r="O17" s="903"/>
      <c r="P17" s="903"/>
      <c r="Q17" s="903"/>
      <c r="R17" s="903"/>
      <c r="S17" s="903"/>
      <c r="T17" s="904"/>
      <c r="U17" s="425"/>
      <c r="V17" s="429"/>
      <c r="W17" s="429"/>
      <c r="X17" s="429"/>
      <c r="Y17" s="421"/>
      <c r="Z17" s="888"/>
      <c r="AA17" s="888"/>
      <c r="AB17" s="888"/>
      <c r="AC17" s="888"/>
      <c r="AD17" s="433"/>
      <c r="AE17" s="885"/>
      <c r="AF17" s="885"/>
      <c r="AG17" s="885"/>
      <c r="AH17" s="885"/>
      <c r="AI17" s="421"/>
      <c r="AJ17" s="421"/>
      <c r="AK17" s="429"/>
      <c r="AL17" s="416"/>
      <c r="AM17" s="444"/>
      <c r="AN17" s="426"/>
      <c r="AO17" s="429"/>
      <c r="AP17" s="429"/>
      <c r="AQ17" s="429"/>
      <c r="AR17" s="421"/>
      <c r="AS17" s="885"/>
      <c r="AT17" s="885"/>
      <c r="AU17" s="885"/>
      <c r="AV17" s="885"/>
      <c r="AW17" s="422"/>
      <c r="AX17" s="885"/>
      <c r="AY17" s="885"/>
      <c r="AZ17" s="885"/>
      <c r="BA17" s="885"/>
      <c r="BB17" s="421"/>
      <c r="BC17" s="421"/>
      <c r="BD17" s="429"/>
      <c r="BE17" s="416"/>
      <c r="BF17" s="418"/>
      <c r="BG17" s="891"/>
      <c r="BH17" s="892"/>
      <c r="BI17" s="892"/>
      <c r="BJ17" s="892"/>
      <c r="BK17" s="892"/>
      <c r="BL17" s="891"/>
      <c r="BM17" s="892"/>
      <c r="BN17" s="892"/>
      <c r="BO17" s="892"/>
      <c r="BP17" s="892"/>
      <c r="BQ17" s="891"/>
      <c r="BR17" s="892"/>
      <c r="BS17" s="892"/>
      <c r="BT17" s="892"/>
      <c r="BU17" s="892"/>
      <c r="BV17" s="892"/>
      <c r="BW17" s="891"/>
      <c r="BX17" s="892"/>
      <c r="BY17" s="892"/>
      <c r="BZ17" s="892"/>
      <c r="CA17" s="892"/>
      <c r="CB17" s="893"/>
      <c r="CC17" s="887"/>
      <c r="CD17" s="888"/>
      <c r="CE17" s="888"/>
      <c r="CF17" s="888"/>
      <c r="CG17" s="888"/>
      <c r="CH17" s="888"/>
      <c r="CI17" s="887"/>
      <c r="CJ17" s="888"/>
      <c r="CK17" s="888"/>
      <c r="CL17" s="888"/>
      <c r="CM17" s="888"/>
      <c r="CN17" s="889"/>
      <c r="CO17" s="887"/>
      <c r="CP17" s="888"/>
      <c r="CQ17" s="888"/>
      <c r="CR17" s="888"/>
      <c r="CS17" s="888"/>
      <c r="CT17" s="889"/>
      <c r="CU17" s="887"/>
      <c r="CV17" s="888"/>
      <c r="CW17" s="888"/>
      <c r="CX17" s="888"/>
      <c r="CY17" s="889"/>
      <c r="DA17" s="297"/>
      <c r="DB17" s="297"/>
      <c r="DC17" s="297"/>
      <c r="DD17" s="297"/>
      <c r="DE17" s="297"/>
    </row>
    <row r="18" spans="1:109" ht="7.5" customHeight="1" x14ac:dyDescent="0.2">
      <c r="A18" s="894">
        <v>2</v>
      </c>
      <c r="B18" s="419"/>
      <c r="C18" s="420"/>
      <c r="D18" s="420"/>
      <c r="E18" s="420"/>
      <c r="F18" s="415"/>
      <c r="G18" s="882">
        <f>AE12</f>
        <v>3</v>
      </c>
      <c r="H18" s="882"/>
      <c r="I18" s="882"/>
      <c r="J18" s="882"/>
      <c r="K18" s="416"/>
      <c r="L18" s="882">
        <f>Z12</f>
        <v>21</v>
      </c>
      <c r="M18" s="882"/>
      <c r="N18" s="882"/>
      <c r="O18" s="882"/>
      <c r="P18" s="423"/>
      <c r="Q18" s="423"/>
      <c r="R18" s="422"/>
      <c r="S18" s="422"/>
      <c r="T18" s="440"/>
      <c r="U18" s="896"/>
      <c r="V18" s="897"/>
      <c r="W18" s="897"/>
      <c r="X18" s="897"/>
      <c r="Y18" s="897"/>
      <c r="Z18" s="897"/>
      <c r="AA18" s="897"/>
      <c r="AB18" s="897"/>
      <c r="AC18" s="897"/>
      <c r="AD18" s="897"/>
      <c r="AE18" s="897"/>
      <c r="AF18" s="897"/>
      <c r="AG18" s="897"/>
      <c r="AH18" s="897"/>
      <c r="AI18" s="897"/>
      <c r="AJ18" s="897"/>
      <c r="AK18" s="897"/>
      <c r="AL18" s="897"/>
      <c r="AM18" s="898"/>
      <c r="AN18" s="424"/>
      <c r="AO18" s="420"/>
      <c r="AP18" s="420"/>
      <c r="AQ18" s="420"/>
      <c r="AR18" s="415"/>
      <c r="AS18" s="882">
        <f>A・Bグループ集計表!Z14</f>
        <v>18</v>
      </c>
      <c r="AT18" s="882"/>
      <c r="AU18" s="882"/>
      <c r="AV18" s="882"/>
      <c r="AW18" s="422"/>
      <c r="AX18" s="882">
        <f>A・Bグループ集計表!AB14</f>
        <v>21</v>
      </c>
      <c r="AY18" s="882"/>
      <c r="AZ18" s="882"/>
      <c r="BA18" s="882"/>
      <c r="BB18" s="423"/>
      <c r="BC18" s="423"/>
      <c r="BD18" s="422"/>
      <c r="BE18" s="422"/>
      <c r="BF18" s="445"/>
      <c r="BG18" s="891">
        <f>A・Bグループ集計表!J47</f>
        <v>0</v>
      </c>
      <c r="BH18" s="892"/>
      <c r="BI18" s="892"/>
      <c r="BJ18" s="892"/>
      <c r="BK18" s="892"/>
      <c r="BL18" s="891">
        <f>A・Bグループ集計表!L47</f>
        <v>2</v>
      </c>
      <c r="BM18" s="892"/>
      <c r="BN18" s="892"/>
      <c r="BO18" s="892"/>
      <c r="BP18" s="892"/>
      <c r="BQ18" s="891">
        <f>A・Bグループ集計表!V47</f>
        <v>0</v>
      </c>
      <c r="BR18" s="892"/>
      <c r="BS18" s="892"/>
      <c r="BT18" s="892"/>
      <c r="BU18" s="892"/>
      <c r="BV18" s="892"/>
      <c r="BW18" s="891">
        <f>A・Bグループ集計表!Y47</f>
        <v>4</v>
      </c>
      <c r="BX18" s="892"/>
      <c r="BY18" s="892"/>
      <c r="BZ18" s="892"/>
      <c r="CA18" s="892"/>
      <c r="CB18" s="893"/>
      <c r="CC18" s="881">
        <f>A・Bグループ集計表!AL47</f>
        <v>56</v>
      </c>
      <c r="CD18" s="882"/>
      <c r="CE18" s="882"/>
      <c r="CF18" s="882"/>
      <c r="CG18" s="882"/>
      <c r="CH18" s="882"/>
      <c r="CI18" s="881">
        <f>A・Bグループ集計表!AN47</f>
        <v>84</v>
      </c>
      <c r="CJ18" s="882"/>
      <c r="CK18" s="882"/>
      <c r="CL18" s="882"/>
      <c r="CM18" s="882"/>
      <c r="CN18" s="883"/>
      <c r="CO18" s="881">
        <f>A・Bグループ集計表!AR52</f>
        <v>0.76811594202898548</v>
      </c>
      <c r="CP18" s="882"/>
      <c r="CQ18" s="882"/>
      <c r="CR18" s="882"/>
      <c r="CS18" s="882"/>
      <c r="CT18" s="883"/>
      <c r="CU18" s="881">
        <v>3</v>
      </c>
      <c r="CV18" s="882"/>
      <c r="CW18" s="882"/>
      <c r="CX18" s="882"/>
      <c r="CY18" s="883"/>
      <c r="DA18" s="297"/>
      <c r="DB18" s="297"/>
      <c r="DC18" s="297"/>
      <c r="DD18" s="297"/>
      <c r="DE18" s="297"/>
    </row>
    <row r="19" spans="1:109" ht="7.5" customHeight="1" x14ac:dyDescent="0.2">
      <c r="A19" s="895"/>
      <c r="B19" s="426"/>
      <c r="C19" s="421"/>
      <c r="D19" s="421"/>
      <c r="E19" s="421"/>
      <c r="F19" s="421"/>
      <c r="G19" s="885"/>
      <c r="H19" s="885"/>
      <c r="I19" s="885"/>
      <c r="J19" s="885"/>
      <c r="K19" s="422"/>
      <c r="L19" s="885"/>
      <c r="M19" s="885"/>
      <c r="N19" s="885"/>
      <c r="O19" s="885"/>
      <c r="P19" s="421"/>
      <c r="Q19" s="421"/>
      <c r="R19" s="421"/>
      <c r="S19" s="421"/>
      <c r="T19" s="427"/>
      <c r="U19" s="899"/>
      <c r="V19" s="900"/>
      <c r="W19" s="900"/>
      <c r="X19" s="900"/>
      <c r="Y19" s="900"/>
      <c r="Z19" s="900"/>
      <c r="AA19" s="900"/>
      <c r="AB19" s="900"/>
      <c r="AC19" s="900"/>
      <c r="AD19" s="900"/>
      <c r="AE19" s="900"/>
      <c r="AF19" s="900"/>
      <c r="AG19" s="900"/>
      <c r="AH19" s="900"/>
      <c r="AI19" s="900"/>
      <c r="AJ19" s="900"/>
      <c r="AK19" s="900"/>
      <c r="AL19" s="900"/>
      <c r="AM19" s="901"/>
      <c r="AN19" s="426"/>
      <c r="AO19" s="421"/>
      <c r="AP19" s="421"/>
      <c r="AQ19" s="421"/>
      <c r="AR19" s="421"/>
      <c r="AS19" s="885"/>
      <c r="AT19" s="885"/>
      <c r="AU19" s="885"/>
      <c r="AV19" s="885"/>
      <c r="AW19" s="422"/>
      <c r="AX19" s="885"/>
      <c r="AY19" s="885"/>
      <c r="AZ19" s="885"/>
      <c r="BA19" s="885"/>
      <c r="BB19" s="421"/>
      <c r="BC19" s="421"/>
      <c r="BD19" s="421"/>
      <c r="BE19" s="421"/>
      <c r="BF19" s="418"/>
      <c r="BG19" s="891"/>
      <c r="BH19" s="892"/>
      <c r="BI19" s="892"/>
      <c r="BJ19" s="892"/>
      <c r="BK19" s="892"/>
      <c r="BL19" s="891"/>
      <c r="BM19" s="892"/>
      <c r="BN19" s="892"/>
      <c r="BO19" s="892"/>
      <c r="BP19" s="892"/>
      <c r="BQ19" s="891"/>
      <c r="BR19" s="892"/>
      <c r="BS19" s="892"/>
      <c r="BT19" s="892"/>
      <c r="BU19" s="892"/>
      <c r="BV19" s="892"/>
      <c r="BW19" s="891"/>
      <c r="BX19" s="892"/>
      <c r="BY19" s="892"/>
      <c r="BZ19" s="892"/>
      <c r="CA19" s="892"/>
      <c r="CB19" s="893"/>
      <c r="CC19" s="884"/>
      <c r="CD19" s="885"/>
      <c r="CE19" s="885"/>
      <c r="CF19" s="885"/>
      <c r="CG19" s="885"/>
      <c r="CH19" s="885"/>
      <c r="CI19" s="884"/>
      <c r="CJ19" s="885"/>
      <c r="CK19" s="885"/>
      <c r="CL19" s="885"/>
      <c r="CM19" s="885"/>
      <c r="CN19" s="886"/>
      <c r="CO19" s="884"/>
      <c r="CP19" s="885"/>
      <c r="CQ19" s="885"/>
      <c r="CR19" s="885"/>
      <c r="CS19" s="885"/>
      <c r="CT19" s="886"/>
      <c r="CU19" s="884"/>
      <c r="CV19" s="885"/>
      <c r="CW19" s="885"/>
      <c r="CX19" s="885"/>
      <c r="CY19" s="886"/>
      <c r="DA19" s="297"/>
      <c r="DB19" s="297"/>
      <c r="DC19" s="297"/>
      <c r="DD19" s="297"/>
      <c r="DE19" s="297"/>
    </row>
    <row r="20" spans="1:109" ht="7.5" customHeight="1" x14ac:dyDescent="0.2">
      <c r="A20" s="890" t="str">
        <f>IFERROR(VLOOKUP(A18,'抽選会用 '!$C$7:$D$28,2,FALSE),"")</f>
        <v>ＫＹＯＴＯＷｉｎｄｓ</v>
      </c>
      <c r="B20" s="426"/>
      <c r="C20" s="885">
        <f>AI14</f>
        <v>0</v>
      </c>
      <c r="D20" s="885"/>
      <c r="E20" s="885"/>
      <c r="F20" s="885"/>
      <c r="G20" s="885">
        <f>AE14</f>
        <v>0</v>
      </c>
      <c r="H20" s="885"/>
      <c r="I20" s="885"/>
      <c r="J20" s="885"/>
      <c r="K20" s="416"/>
      <c r="L20" s="885">
        <f>Z14</f>
        <v>0</v>
      </c>
      <c r="M20" s="885"/>
      <c r="N20" s="885"/>
      <c r="O20" s="885"/>
      <c r="P20" s="885">
        <f>V14</f>
        <v>2</v>
      </c>
      <c r="Q20" s="885"/>
      <c r="R20" s="885"/>
      <c r="S20" s="885"/>
      <c r="T20" s="427"/>
      <c r="U20" s="899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901"/>
      <c r="AN20" s="426"/>
      <c r="AO20" s="885">
        <f>A・Bグループ集計表!X15</f>
        <v>0</v>
      </c>
      <c r="AP20" s="885"/>
      <c r="AQ20" s="885"/>
      <c r="AR20" s="885"/>
      <c r="AS20" s="885">
        <f>A・Bグループ集計表!Z15</f>
        <v>0</v>
      </c>
      <c r="AT20" s="885"/>
      <c r="AU20" s="885"/>
      <c r="AV20" s="885"/>
      <c r="AW20" s="416"/>
      <c r="AX20" s="885">
        <f>A・Bグループ集計表!AB15</f>
        <v>0</v>
      </c>
      <c r="AY20" s="885"/>
      <c r="AZ20" s="885"/>
      <c r="BA20" s="885"/>
      <c r="BB20" s="885">
        <f>A・Bグループ集計表!AD15</f>
        <v>2</v>
      </c>
      <c r="BC20" s="885"/>
      <c r="BD20" s="885"/>
      <c r="BE20" s="885"/>
      <c r="BF20" s="418"/>
      <c r="BG20" s="891"/>
      <c r="BH20" s="892"/>
      <c r="BI20" s="892"/>
      <c r="BJ20" s="892"/>
      <c r="BK20" s="892"/>
      <c r="BL20" s="891"/>
      <c r="BM20" s="892"/>
      <c r="BN20" s="892"/>
      <c r="BO20" s="892"/>
      <c r="BP20" s="892"/>
      <c r="BQ20" s="891"/>
      <c r="BR20" s="892"/>
      <c r="BS20" s="892"/>
      <c r="BT20" s="892"/>
      <c r="BU20" s="892"/>
      <c r="BV20" s="892"/>
      <c r="BW20" s="891"/>
      <c r="BX20" s="892"/>
      <c r="BY20" s="892"/>
      <c r="BZ20" s="892"/>
      <c r="CA20" s="892"/>
      <c r="CB20" s="893"/>
      <c r="CC20" s="884"/>
      <c r="CD20" s="885"/>
      <c r="CE20" s="885"/>
      <c r="CF20" s="885"/>
      <c r="CG20" s="885"/>
      <c r="CH20" s="885"/>
      <c r="CI20" s="884"/>
      <c r="CJ20" s="885"/>
      <c r="CK20" s="885"/>
      <c r="CL20" s="885"/>
      <c r="CM20" s="885"/>
      <c r="CN20" s="886"/>
      <c r="CO20" s="884"/>
      <c r="CP20" s="885"/>
      <c r="CQ20" s="885"/>
      <c r="CR20" s="885"/>
      <c r="CS20" s="885"/>
      <c r="CT20" s="886"/>
      <c r="CU20" s="884"/>
      <c r="CV20" s="885"/>
      <c r="CW20" s="885"/>
      <c r="CX20" s="885"/>
      <c r="CY20" s="886"/>
      <c r="DA20" s="297"/>
      <c r="DB20" s="297"/>
      <c r="DC20" s="297"/>
      <c r="DD20" s="297"/>
      <c r="DE20" s="297"/>
    </row>
    <row r="21" spans="1:109" ht="7.5" customHeight="1" x14ac:dyDescent="0.2">
      <c r="A21" s="890" t="str">
        <f>IFERROR(VLOOKUP(A20,'抽選会用 '!$C$7:$D$28,3,FALSE),"")</f>
        <v/>
      </c>
      <c r="B21" s="426"/>
      <c r="C21" s="885"/>
      <c r="D21" s="885"/>
      <c r="E21" s="885"/>
      <c r="F21" s="885"/>
      <c r="G21" s="885"/>
      <c r="H21" s="885"/>
      <c r="I21" s="885"/>
      <c r="J21" s="885"/>
      <c r="K21" s="416"/>
      <c r="L21" s="885"/>
      <c r="M21" s="885"/>
      <c r="N21" s="885"/>
      <c r="O21" s="885"/>
      <c r="P21" s="885"/>
      <c r="Q21" s="885"/>
      <c r="R21" s="885"/>
      <c r="S21" s="885"/>
      <c r="T21" s="427"/>
      <c r="U21" s="899"/>
      <c r="V21" s="900"/>
      <c r="W21" s="900"/>
      <c r="X21" s="900"/>
      <c r="Y21" s="900"/>
      <c r="Z21" s="900"/>
      <c r="AA21" s="900"/>
      <c r="AB21" s="900"/>
      <c r="AC21" s="900"/>
      <c r="AD21" s="900"/>
      <c r="AE21" s="900"/>
      <c r="AF21" s="900"/>
      <c r="AG21" s="900"/>
      <c r="AH21" s="900"/>
      <c r="AI21" s="900"/>
      <c r="AJ21" s="900"/>
      <c r="AK21" s="900"/>
      <c r="AL21" s="900"/>
      <c r="AM21" s="901"/>
      <c r="AN21" s="426"/>
      <c r="AO21" s="885"/>
      <c r="AP21" s="885"/>
      <c r="AQ21" s="885"/>
      <c r="AR21" s="885"/>
      <c r="AS21" s="885"/>
      <c r="AT21" s="885"/>
      <c r="AU21" s="885"/>
      <c r="AV21" s="885"/>
      <c r="AW21" s="416"/>
      <c r="AX21" s="885"/>
      <c r="AY21" s="885"/>
      <c r="AZ21" s="885"/>
      <c r="BA21" s="885"/>
      <c r="BB21" s="885"/>
      <c r="BC21" s="885"/>
      <c r="BD21" s="885"/>
      <c r="BE21" s="885"/>
      <c r="BF21" s="418"/>
      <c r="BG21" s="891"/>
      <c r="BH21" s="892"/>
      <c r="BI21" s="892"/>
      <c r="BJ21" s="892"/>
      <c r="BK21" s="892"/>
      <c r="BL21" s="891"/>
      <c r="BM21" s="892"/>
      <c r="BN21" s="892"/>
      <c r="BO21" s="892"/>
      <c r="BP21" s="892"/>
      <c r="BQ21" s="891"/>
      <c r="BR21" s="892"/>
      <c r="BS21" s="892"/>
      <c r="BT21" s="892"/>
      <c r="BU21" s="892"/>
      <c r="BV21" s="892"/>
      <c r="BW21" s="891"/>
      <c r="BX21" s="892"/>
      <c r="BY21" s="892"/>
      <c r="BZ21" s="892"/>
      <c r="CA21" s="892"/>
      <c r="CB21" s="893"/>
      <c r="CC21" s="884"/>
      <c r="CD21" s="885"/>
      <c r="CE21" s="885"/>
      <c r="CF21" s="885"/>
      <c r="CG21" s="885"/>
      <c r="CH21" s="885"/>
      <c r="CI21" s="884"/>
      <c r="CJ21" s="885"/>
      <c r="CK21" s="885"/>
      <c r="CL21" s="885"/>
      <c r="CM21" s="885"/>
      <c r="CN21" s="886"/>
      <c r="CO21" s="884"/>
      <c r="CP21" s="885"/>
      <c r="CQ21" s="885"/>
      <c r="CR21" s="885"/>
      <c r="CS21" s="885"/>
      <c r="CT21" s="886"/>
      <c r="CU21" s="884"/>
      <c r="CV21" s="885"/>
      <c r="CW21" s="885"/>
      <c r="CX21" s="885"/>
      <c r="CY21" s="886"/>
      <c r="DA21" s="297"/>
      <c r="DB21" s="297"/>
      <c r="DC21" s="297"/>
      <c r="DD21" s="297"/>
      <c r="DE21" s="297"/>
    </row>
    <row r="22" spans="1:109" ht="7.5" customHeight="1" x14ac:dyDescent="0.2">
      <c r="A22" s="304"/>
      <c r="B22" s="428"/>
      <c r="C22" s="429"/>
      <c r="D22" s="429"/>
      <c r="E22" s="429"/>
      <c r="F22" s="421"/>
      <c r="G22" s="885">
        <f>AE16</f>
        <v>19</v>
      </c>
      <c r="H22" s="885"/>
      <c r="I22" s="885"/>
      <c r="J22" s="885"/>
      <c r="K22" s="416"/>
      <c r="L22" s="885">
        <f>Z16</f>
        <v>21</v>
      </c>
      <c r="M22" s="885"/>
      <c r="N22" s="885"/>
      <c r="O22" s="885"/>
      <c r="P22" s="421"/>
      <c r="Q22" s="421"/>
      <c r="R22" s="429"/>
      <c r="S22" s="416"/>
      <c r="T22" s="441"/>
      <c r="U22" s="899"/>
      <c r="V22" s="900"/>
      <c r="W22" s="900"/>
      <c r="X22" s="900"/>
      <c r="Y22" s="900"/>
      <c r="Z22" s="900"/>
      <c r="AA22" s="900"/>
      <c r="AB22" s="900"/>
      <c r="AC22" s="900"/>
      <c r="AD22" s="900"/>
      <c r="AE22" s="900"/>
      <c r="AF22" s="900"/>
      <c r="AG22" s="900"/>
      <c r="AH22" s="900"/>
      <c r="AI22" s="900"/>
      <c r="AJ22" s="900"/>
      <c r="AK22" s="900"/>
      <c r="AL22" s="900"/>
      <c r="AM22" s="901"/>
      <c r="AN22" s="426"/>
      <c r="AO22" s="429"/>
      <c r="AP22" s="429"/>
      <c r="AQ22" s="429"/>
      <c r="AR22" s="421"/>
      <c r="AS22" s="885">
        <f>A・Bグループ集計表!Z16</f>
        <v>16</v>
      </c>
      <c r="AT22" s="885"/>
      <c r="AU22" s="885"/>
      <c r="AV22" s="885"/>
      <c r="AW22" s="416"/>
      <c r="AX22" s="885">
        <f>A・Bグループ集計表!AB16</f>
        <v>21</v>
      </c>
      <c r="AY22" s="885"/>
      <c r="AZ22" s="885"/>
      <c r="BA22" s="885"/>
      <c r="BB22" s="421"/>
      <c r="BC22" s="421"/>
      <c r="BD22" s="429"/>
      <c r="BE22" s="416"/>
      <c r="BF22" s="418"/>
      <c r="BG22" s="891"/>
      <c r="BH22" s="892"/>
      <c r="BI22" s="892"/>
      <c r="BJ22" s="892"/>
      <c r="BK22" s="892"/>
      <c r="BL22" s="891"/>
      <c r="BM22" s="892"/>
      <c r="BN22" s="892"/>
      <c r="BO22" s="892"/>
      <c r="BP22" s="892"/>
      <c r="BQ22" s="891"/>
      <c r="BR22" s="892"/>
      <c r="BS22" s="892"/>
      <c r="BT22" s="892"/>
      <c r="BU22" s="892"/>
      <c r="BV22" s="892"/>
      <c r="BW22" s="891"/>
      <c r="BX22" s="892"/>
      <c r="BY22" s="892"/>
      <c r="BZ22" s="892"/>
      <c r="CA22" s="892"/>
      <c r="CB22" s="893"/>
      <c r="CC22" s="884"/>
      <c r="CD22" s="885"/>
      <c r="CE22" s="885"/>
      <c r="CF22" s="885"/>
      <c r="CG22" s="885"/>
      <c r="CH22" s="885"/>
      <c r="CI22" s="884"/>
      <c r="CJ22" s="885"/>
      <c r="CK22" s="885"/>
      <c r="CL22" s="885"/>
      <c r="CM22" s="885"/>
      <c r="CN22" s="886"/>
      <c r="CO22" s="884"/>
      <c r="CP22" s="885"/>
      <c r="CQ22" s="885"/>
      <c r="CR22" s="885"/>
      <c r="CS22" s="885"/>
      <c r="CT22" s="886"/>
      <c r="CU22" s="884"/>
      <c r="CV22" s="885"/>
      <c r="CW22" s="885"/>
      <c r="CX22" s="885"/>
      <c r="CY22" s="886"/>
      <c r="DA22" s="297"/>
      <c r="DB22" s="297"/>
      <c r="DC22" s="297"/>
      <c r="DD22" s="297"/>
      <c r="DE22" s="297"/>
    </row>
    <row r="23" spans="1:109" ht="7.5" customHeight="1" x14ac:dyDescent="0.2">
      <c r="A23" s="306"/>
      <c r="B23" s="446"/>
      <c r="C23" s="447"/>
      <c r="D23" s="447"/>
      <c r="E23" s="447"/>
      <c r="F23" s="432"/>
      <c r="G23" s="885"/>
      <c r="H23" s="885"/>
      <c r="I23" s="885"/>
      <c r="J23" s="885"/>
      <c r="K23" s="433"/>
      <c r="L23" s="888"/>
      <c r="M23" s="888"/>
      <c r="N23" s="888"/>
      <c r="O23" s="888"/>
      <c r="P23" s="432"/>
      <c r="Q23" s="432"/>
      <c r="R23" s="447"/>
      <c r="S23" s="435"/>
      <c r="T23" s="442"/>
      <c r="U23" s="902"/>
      <c r="V23" s="903"/>
      <c r="W23" s="903"/>
      <c r="X23" s="903"/>
      <c r="Y23" s="903"/>
      <c r="Z23" s="903"/>
      <c r="AA23" s="903"/>
      <c r="AB23" s="903"/>
      <c r="AC23" s="903"/>
      <c r="AD23" s="903"/>
      <c r="AE23" s="903"/>
      <c r="AF23" s="903"/>
      <c r="AG23" s="903"/>
      <c r="AH23" s="903"/>
      <c r="AI23" s="903"/>
      <c r="AJ23" s="903"/>
      <c r="AK23" s="903"/>
      <c r="AL23" s="903"/>
      <c r="AM23" s="904"/>
      <c r="AN23" s="438"/>
      <c r="AO23" s="447"/>
      <c r="AP23" s="447"/>
      <c r="AQ23" s="447"/>
      <c r="AR23" s="432"/>
      <c r="AS23" s="888"/>
      <c r="AT23" s="888"/>
      <c r="AU23" s="888"/>
      <c r="AV23" s="888"/>
      <c r="AW23" s="433"/>
      <c r="AX23" s="888"/>
      <c r="AY23" s="888"/>
      <c r="AZ23" s="888"/>
      <c r="BA23" s="888"/>
      <c r="BB23" s="432"/>
      <c r="BC23" s="432"/>
      <c r="BD23" s="447"/>
      <c r="BE23" s="435"/>
      <c r="BF23" s="436"/>
      <c r="BG23" s="891"/>
      <c r="BH23" s="892"/>
      <c r="BI23" s="892"/>
      <c r="BJ23" s="892"/>
      <c r="BK23" s="892"/>
      <c r="BL23" s="891"/>
      <c r="BM23" s="892"/>
      <c r="BN23" s="892"/>
      <c r="BO23" s="892"/>
      <c r="BP23" s="892"/>
      <c r="BQ23" s="891"/>
      <c r="BR23" s="892"/>
      <c r="BS23" s="892"/>
      <c r="BT23" s="892"/>
      <c r="BU23" s="892"/>
      <c r="BV23" s="892"/>
      <c r="BW23" s="891"/>
      <c r="BX23" s="892"/>
      <c r="BY23" s="892"/>
      <c r="BZ23" s="892"/>
      <c r="CA23" s="892"/>
      <c r="CB23" s="893"/>
      <c r="CC23" s="887"/>
      <c r="CD23" s="888"/>
      <c r="CE23" s="888"/>
      <c r="CF23" s="888"/>
      <c r="CG23" s="888"/>
      <c r="CH23" s="888"/>
      <c r="CI23" s="887"/>
      <c r="CJ23" s="888"/>
      <c r="CK23" s="888"/>
      <c r="CL23" s="888"/>
      <c r="CM23" s="888"/>
      <c r="CN23" s="889"/>
      <c r="CO23" s="887"/>
      <c r="CP23" s="888"/>
      <c r="CQ23" s="888"/>
      <c r="CR23" s="888"/>
      <c r="CS23" s="888"/>
      <c r="CT23" s="889"/>
      <c r="CU23" s="887"/>
      <c r="CV23" s="888"/>
      <c r="CW23" s="888"/>
      <c r="CX23" s="888"/>
      <c r="CY23" s="889"/>
      <c r="DA23" s="297"/>
      <c r="DB23" s="297"/>
      <c r="DC23" s="297"/>
      <c r="DD23" s="297"/>
      <c r="DE23" s="297"/>
    </row>
    <row r="24" spans="1:109" ht="7.5" customHeight="1" x14ac:dyDescent="0.2">
      <c r="A24" s="894">
        <v>3</v>
      </c>
      <c r="B24" s="428"/>
      <c r="C24" s="414"/>
      <c r="D24" s="414"/>
      <c r="E24" s="414"/>
      <c r="F24" s="421"/>
      <c r="G24" s="882">
        <f>AX12</f>
        <v>8</v>
      </c>
      <c r="H24" s="882"/>
      <c r="I24" s="882"/>
      <c r="J24" s="882"/>
      <c r="K24" s="416"/>
      <c r="L24" s="882">
        <f>AO12</f>
        <v>21</v>
      </c>
      <c r="M24" s="882"/>
      <c r="N24" s="882"/>
      <c r="O24" s="882"/>
      <c r="P24" s="417"/>
      <c r="Q24" s="417"/>
      <c r="R24" s="416"/>
      <c r="S24" s="416"/>
      <c r="T24" s="444"/>
      <c r="U24" s="425"/>
      <c r="V24" s="414"/>
      <c r="W24" s="414"/>
      <c r="X24" s="414"/>
      <c r="Y24" s="421"/>
      <c r="Z24" s="882">
        <f>AX18</f>
        <v>21</v>
      </c>
      <c r="AA24" s="882"/>
      <c r="AB24" s="882"/>
      <c r="AC24" s="882"/>
      <c r="AD24" s="416"/>
      <c r="AE24" s="882">
        <f>AS18</f>
        <v>18</v>
      </c>
      <c r="AF24" s="882"/>
      <c r="AG24" s="882"/>
      <c r="AH24" s="882"/>
      <c r="AI24" s="423"/>
      <c r="AJ24" s="423"/>
      <c r="AK24" s="422"/>
      <c r="AL24" s="422"/>
      <c r="AM24" s="440"/>
      <c r="AN24" s="896"/>
      <c r="AO24" s="897"/>
      <c r="AP24" s="897"/>
      <c r="AQ24" s="897"/>
      <c r="AR24" s="897"/>
      <c r="AS24" s="897"/>
      <c r="AT24" s="897"/>
      <c r="AU24" s="897"/>
      <c r="AV24" s="897"/>
      <c r="AW24" s="897"/>
      <c r="AX24" s="897"/>
      <c r="AY24" s="897"/>
      <c r="AZ24" s="897"/>
      <c r="BA24" s="897"/>
      <c r="BB24" s="897"/>
      <c r="BC24" s="897"/>
      <c r="BD24" s="897"/>
      <c r="BE24" s="897"/>
      <c r="BF24" s="898"/>
      <c r="BG24" s="891">
        <f>A・Bグループ集計表!J48</f>
        <v>1</v>
      </c>
      <c r="BH24" s="892"/>
      <c r="BI24" s="892"/>
      <c r="BJ24" s="892"/>
      <c r="BK24" s="892"/>
      <c r="BL24" s="891">
        <f>A・Bグループ集計表!L48</f>
        <v>1</v>
      </c>
      <c r="BM24" s="892"/>
      <c r="BN24" s="892"/>
      <c r="BO24" s="892"/>
      <c r="BP24" s="892"/>
      <c r="BQ24" s="891">
        <f>A・Bグループ集計表!V48</f>
        <v>2</v>
      </c>
      <c r="BR24" s="892"/>
      <c r="BS24" s="892"/>
      <c r="BT24" s="892"/>
      <c r="BU24" s="892"/>
      <c r="BV24" s="892"/>
      <c r="BW24" s="891">
        <f>A・Bグループ集計表!Y48</f>
        <v>2</v>
      </c>
      <c r="BX24" s="892"/>
      <c r="BY24" s="892"/>
      <c r="BZ24" s="892"/>
      <c r="CA24" s="892"/>
      <c r="CB24" s="893"/>
      <c r="CC24" s="881">
        <f>A・Bグループ集計表!AL48</f>
        <v>59</v>
      </c>
      <c r="CD24" s="882"/>
      <c r="CE24" s="882"/>
      <c r="CF24" s="882"/>
      <c r="CG24" s="882"/>
      <c r="CH24" s="882"/>
      <c r="CI24" s="881">
        <f>A・Bグループ集計表!AN48</f>
        <v>76</v>
      </c>
      <c r="CJ24" s="882"/>
      <c r="CK24" s="882"/>
      <c r="CL24" s="882"/>
      <c r="CM24" s="882"/>
      <c r="CN24" s="883"/>
      <c r="CO24" s="881">
        <f>A・Bグループ集計表!AR58</f>
        <v>0</v>
      </c>
      <c r="CP24" s="882"/>
      <c r="CQ24" s="882"/>
      <c r="CR24" s="882"/>
      <c r="CS24" s="882"/>
      <c r="CT24" s="883"/>
      <c r="CU24" s="881">
        <v>2</v>
      </c>
      <c r="CV24" s="882"/>
      <c r="CW24" s="882"/>
      <c r="CX24" s="882"/>
      <c r="CY24" s="883"/>
      <c r="DA24" s="297"/>
      <c r="DB24" s="297"/>
      <c r="DC24" s="297"/>
      <c r="DD24" s="297"/>
      <c r="DE24" s="297"/>
    </row>
    <row r="25" spans="1:109" ht="7.5" customHeight="1" x14ac:dyDescent="0.2">
      <c r="A25" s="895"/>
      <c r="B25" s="428"/>
      <c r="C25" s="421"/>
      <c r="D25" s="421"/>
      <c r="E25" s="421"/>
      <c r="F25" s="421"/>
      <c r="G25" s="885"/>
      <c r="H25" s="885"/>
      <c r="I25" s="885"/>
      <c r="J25" s="885"/>
      <c r="K25" s="422"/>
      <c r="L25" s="885"/>
      <c r="M25" s="885"/>
      <c r="N25" s="885"/>
      <c r="O25" s="885"/>
      <c r="P25" s="421"/>
      <c r="Q25" s="421"/>
      <c r="R25" s="421"/>
      <c r="S25" s="421"/>
      <c r="T25" s="444"/>
      <c r="U25" s="425"/>
      <c r="V25" s="421"/>
      <c r="W25" s="421"/>
      <c r="X25" s="421"/>
      <c r="Y25" s="421"/>
      <c r="Z25" s="885"/>
      <c r="AA25" s="885"/>
      <c r="AB25" s="885"/>
      <c r="AC25" s="885"/>
      <c r="AD25" s="422"/>
      <c r="AE25" s="885"/>
      <c r="AF25" s="885"/>
      <c r="AG25" s="885"/>
      <c r="AH25" s="885"/>
      <c r="AI25" s="421"/>
      <c r="AJ25" s="421"/>
      <c r="AK25" s="421"/>
      <c r="AL25" s="421"/>
      <c r="AM25" s="441"/>
      <c r="AN25" s="899"/>
      <c r="AO25" s="900"/>
      <c r="AP25" s="900"/>
      <c r="AQ25" s="900"/>
      <c r="AR25" s="900"/>
      <c r="AS25" s="900"/>
      <c r="AT25" s="900"/>
      <c r="AU25" s="900"/>
      <c r="AV25" s="900"/>
      <c r="AW25" s="900"/>
      <c r="AX25" s="900"/>
      <c r="AY25" s="900"/>
      <c r="AZ25" s="900"/>
      <c r="BA25" s="900"/>
      <c r="BB25" s="900"/>
      <c r="BC25" s="900"/>
      <c r="BD25" s="900"/>
      <c r="BE25" s="900"/>
      <c r="BF25" s="901"/>
      <c r="BG25" s="891"/>
      <c r="BH25" s="892"/>
      <c r="BI25" s="892"/>
      <c r="BJ25" s="892"/>
      <c r="BK25" s="892"/>
      <c r="BL25" s="891"/>
      <c r="BM25" s="892"/>
      <c r="BN25" s="892"/>
      <c r="BO25" s="892"/>
      <c r="BP25" s="892"/>
      <c r="BQ25" s="891"/>
      <c r="BR25" s="892"/>
      <c r="BS25" s="892"/>
      <c r="BT25" s="892"/>
      <c r="BU25" s="892"/>
      <c r="BV25" s="892"/>
      <c r="BW25" s="891"/>
      <c r="BX25" s="892"/>
      <c r="BY25" s="892"/>
      <c r="BZ25" s="892"/>
      <c r="CA25" s="892"/>
      <c r="CB25" s="893"/>
      <c r="CC25" s="884"/>
      <c r="CD25" s="885"/>
      <c r="CE25" s="885"/>
      <c r="CF25" s="885"/>
      <c r="CG25" s="885"/>
      <c r="CH25" s="885"/>
      <c r="CI25" s="884"/>
      <c r="CJ25" s="885"/>
      <c r="CK25" s="885"/>
      <c r="CL25" s="885"/>
      <c r="CM25" s="885"/>
      <c r="CN25" s="886"/>
      <c r="CO25" s="884"/>
      <c r="CP25" s="885"/>
      <c r="CQ25" s="885"/>
      <c r="CR25" s="885"/>
      <c r="CS25" s="885"/>
      <c r="CT25" s="886"/>
      <c r="CU25" s="884"/>
      <c r="CV25" s="885"/>
      <c r="CW25" s="885"/>
      <c r="CX25" s="885"/>
      <c r="CY25" s="886"/>
      <c r="DA25" s="297"/>
      <c r="DB25" s="297"/>
      <c r="DC25" s="297"/>
      <c r="DD25" s="297"/>
      <c r="DE25" s="297"/>
    </row>
    <row r="26" spans="1:109" ht="7.5" customHeight="1" x14ac:dyDescent="0.2">
      <c r="A26" s="890" t="str">
        <f>IFERROR(VLOOKUP(A24,'抽選会用 '!$C$7:$D$28,2,FALSE),"")</f>
        <v>大井ヤング</v>
      </c>
      <c r="B26" s="426"/>
      <c r="C26" s="885">
        <f>BB14</f>
        <v>0</v>
      </c>
      <c r="D26" s="885"/>
      <c r="E26" s="885"/>
      <c r="F26" s="885"/>
      <c r="G26" s="885">
        <f>AX14</f>
        <v>0</v>
      </c>
      <c r="H26" s="885"/>
      <c r="I26" s="885"/>
      <c r="J26" s="885"/>
      <c r="K26" s="416"/>
      <c r="L26" s="885">
        <f>AS14</f>
        <v>0</v>
      </c>
      <c r="M26" s="885"/>
      <c r="N26" s="885"/>
      <c r="O26" s="885"/>
      <c r="P26" s="885">
        <f>AO14</f>
        <v>0</v>
      </c>
      <c r="Q26" s="885"/>
      <c r="R26" s="885"/>
      <c r="S26" s="885"/>
      <c r="T26" s="427"/>
      <c r="U26" s="426"/>
      <c r="V26" s="885">
        <f>BB20</f>
        <v>2</v>
      </c>
      <c r="W26" s="885"/>
      <c r="X26" s="885"/>
      <c r="Y26" s="885"/>
      <c r="Z26" s="885">
        <f>AX20</f>
        <v>0</v>
      </c>
      <c r="AA26" s="885"/>
      <c r="AB26" s="885"/>
      <c r="AC26" s="885"/>
      <c r="AD26" s="416"/>
      <c r="AE26" s="885">
        <f>AS20</f>
        <v>0</v>
      </c>
      <c r="AF26" s="885"/>
      <c r="AG26" s="885"/>
      <c r="AH26" s="885"/>
      <c r="AI26" s="885">
        <f>AO20</f>
        <v>0</v>
      </c>
      <c r="AJ26" s="885"/>
      <c r="AK26" s="885"/>
      <c r="AL26" s="885"/>
      <c r="AM26" s="441"/>
      <c r="AN26" s="899"/>
      <c r="AO26" s="900"/>
      <c r="AP26" s="900"/>
      <c r="AQ26" s="900"/>
      <c r="AR26" s="900"/>
      <c r="AS26" s="900"/>
      <c r="AT26" s="900"/>
      <c r="AU26" s="900"/>
      <c r="AV26" s="900"/>
      <c r="AW26" s="900"/>
      <c r="AX26" s="900"/>
      <c r="AY26" s="900"/>
      <c r="AZ26" s="900"/>
      <c r="BA26" s="900"/>
      <c r="BB26" s="900"/>
      <c r="BC26" s="900"/>
      <c r="BD26" s="900"/>
      <c r="BE26" s="900"/>
      <c r="BF26" s="901"/>
      <c r="BG26" s="891"/>
      <c r="BH26" s="892"/>
      <c r="BI26" s="892"/>
      <c r="BJ26" s="892"/>
      <c r="BK26" s="892"/>
      <c r="BL26" s="891"/>
      <c r="BM26" s="892"/>
      <c r="BN26" s="892"/>
      <c r="BO26" s="892"/>
      <c r="BP26" s="892"/>
      <c r="BQ26" s="891"/>
      <c r="BR26" s="892"/>
      <c r="BS26" s="892"/>
      <c r="BT26" s="892"/>
      <c r="BU26" s="892"/>
      <c r="BV26" s="892"/>
      <c r="BW26" s="891"/>
      <c r="BX26" s="892"/>
      <c r="BY26" s="892"/>
      <c r="BZ26" s="892"/>
      <c r="CA26" s="892"/>
      <c r="CB26" s="893"/>
      <c r="CC26" s="884"/>
      <c r="CD26" s="885"/>
      <c r="CE26" s="885"/>
      <c r="CF26" s="885"/>
      <c r="CG26" s="885"/>
      <c r="CH26" s="885"/>
      <c r="CI26" s="884"/>
      <c r="CJ26" s="885"/>
      <c r="CK26" s="885"/>
      <c r="CL26" s="885"/>
      <c r="CM26" s="885"/>
      <c r="CN26" s="886"/>
      <c r="CO26" s="884"/>
      <c r="CP26" s="885"/>
      <c r="CQ26" s="885"/>
      <c r="CR26" s="885"/>
      <c r="CS26" s="885"/>
      <c r="CT26" s="886"/>
      <c r="CU26" s="884"/>
      <c r="CV26" s="885"/>
      <c r="CW26" s="885"/>
      <c r="CX26" s="885"/>
      <c r="CY26" s="886"/>
      <c r="DA26" s="297"/>
      <c r="DB26" s="297"/>
      <c r="DC26" s="297"/>
      <c r="DD26" s="297"/>
      <c r="DE26" s="297"/>
    </row>
    <row r="27" spans="1:109" ht="7.5" customHeight="1" x14ac:dyDescent="0.2">
      <c r="A27" s="890" t="str">
        <f>IFERROR(VLOOKUP(A26,'抽選会用 '!$C$7:$D$28,3,FALSE),"")</f>
        <v/>
      </c>
      <c r="B27" s="426"/>
      <c r="C27" s="885"/>
      <c r="D27" s="885"/>
      <c r="E27" s="885"/>
      <c r="F27" s="885"/>
      <c r="G27" s="885"/>
      <c r="H27" s="885"/>
      <c r="I27" s="885"/>
      <c r="J27" s="885"/>
      <c r="K27" s="416"/>
      <c r="L27" s="885"/>
      <c r="M27" s="885"/>
      <c r="N27" s="885"/>
      <c r="O27" s="885"/>
      <c r="P27" s="885"/>
      <c r="Q27" s="885"/>
      <c r="R27" s="885"/>
      <c r="S27" s="885"/>
      <c r="T27" s="427"/>
      <c r="U27" s="426"/>
      <c r="V27" s="885"/>
      <c r="W27" s="885"/>
      <c r="X27" s="885"/>
      <c r="Y27" s="885"/>
      <c r="Z27" s="885"/>
      <c r="AA27" s="885"/>
      <c r="AB27" s="885"/>
      <c r="AC27" s="885"/>
      <c r="AD27" s="416"/>
      <c r="AE27" s="885"/>
      <c r="AF27" s="885"/>
      <c r="AG27" s="885"/>
      <c r="AH27" s="885"/>
      <c r="AI27" s="885"/>
      <c r="AJ27" s="885"/>
      <c r="AK27" s="885"/>
      <c r="AL27" s="885"/>
      <c r="AM27" s="441"/>
      <c r="AN27" s="899"/>
      <c r="AO27" s="900"/>
      <c r="AP27" s="900"/>
      <c r="AQ27" s="900"/>
      <c r="AR27" s="900"/>
      <c r="AS27" s="900"/>
      <c r="AT27" s="900"/>
      <c r="AU27" s="900"/>
      <c r="AV27" s="900"/>
      <c r="AW27" s="900"/>
      <c r="AX27" s="900"/>
      <c r="AY27" s="900"/>
      <c r="AZ27" s="900"/>
      <c r="BA27" s="900"/>
      <c r="BB27" s="900"/>
      <c r="BC27" s="900"/>
      <c r="BD27" s="900"/>
      <c r="BE27" s="900"/>
      <c r="BF27" s="901"/>
      <c r="BG27" s="891"/>
      <c r="BH27" s="892"/>
      <c r="BI27" s="892"/>
      <c r="BJ27" s="892"/>
      <c r="BK27" s="892"/>
      <c r="BL27" s="891"/>
      <c r="BM27" s="892"/>
      <c r="BN27" s="892"/>
      <c r="BO27" s="892"/>
      <c r="BP27" s="892"/>
      <c r="BQ27" s="891"/>
      <c r="BR27" s="892"/>
      <c r="BS27" s="892"/>
      <c r="BT27" s="892"/>
      <c r="BU27" s="892"/>
      <c r="BV27" s="892"/>
      <c r="BW27" s="891"/>
      <c r="BX27" s="892"/>
      <c r="BY27" s="892"/>
      <c r="BZ27" s="892"/>
      <c r="CA27" s="892"/>
      <c r="CB27" s="893"/>
      <c r="CC27" s="884"/>
      <c r="CD27" s="885"/>
      <c r="CE27" s="885"/>
      <c r="CF27" s="885"/>
      <c r="CG27" s="885"/>
      <c r="CH27" s="885"/>
      <c r="CI27" s="884"/>
      <c r="CJ27" s="885"/>
      <c r="CK27" s="885"/>
      <c r="CL27" s="885"/>
      <c r="CM27" s="885"/>
      <c r="CN27" s="886"/>
      <c r="CO27" s="884"/>
      <c r="CP27" s="885"/>
      <c r="CQ27" s="885"/>
      <c r="CR27" s="885"/>
      <c r="CS27" s="885"/>
      <c r="CT27" s="886"/>
      <c r="CU27" s="884"/>
      <c r="CV27" s="885"/>
      <c r="CW27" s="885"/>
      <c r="CX27" s="885"/>
      <c r="CY27" s="886"/>
      <c r="DA27" s="297"/>
      <c r="DB27" s="297"/>
      <c r="DC27" s="297"/>
      <c r="DD27" s="297"/>
      <c r="DE27" s="297"/>
    </row>
    <row r="28" spans="1:109" ht="7.5" customHeight="1" x14ac:dyDescent="0.2">
      <c r="A28" s="304"/>
      <c r="B28" s="425"/>
      <c r="C28" s="429"/>
      <c r="D28" s="429"/>
      <c r="E28" s="429"/>
      <c r="F28" s="421"/>
      <c r="G28" s="885">
        <f>AX16</f>
        <v>9</v>
      </c>
      <c r="H28" s="885"/>
      <c r="I28" s="885"/>
      <c r="J28" s="885"/>
      <c r="K28" s="416"/>
      <c r="L28" s="885">
        <f>AS16</f>
        <v>21</v>
      </c>
      <c r="M28" s="885"/>
      <c r="N28" s="885"/>
      <c r="O28" s="885"/>
      <c r="P28" s="421"/>
      <c r="Q28" s="421"/>
      <c r="R28" s="429"/>
      <c r="S28" s="416"/>
      <c r="T28" s="444"/>
      <c r="U28" s="425"/>
      <c r="V28" s="429"/>
      <c r="W28" s="429"/>
      <c r="X28" s="429"/>
      <c r="Y28" s="421"/>
      <c r="Z28" s="885">
        <f>AX22</f>
        <v>21</v>
      </c>
      <c r="AA28" s="885"/>
      <c r="AB28" s="885"/>
      <c r="AC28" s="885"/>
      <c r="AD28" s="416"/>
      <c r="AE28" s="885">
        <f>AS22</f>
        <v>16</v>
      </c>
      <c r="AF28" s="885"/>
      <c r="AG28" s="885"/>
      <c r="AH28" s="885"/>
      <c r="AI28" s="421"/>
      <c r="AJ28" s="421"/>
      <c r="AK28" s="429"/>
      <c r="AL28" s="416"/>
      <c r="AM28" s="441"/>
      <c r="AN28" s="899"/>
      <c r="AO28" s="900"/>
      <c r="AP28" s="900"/>
      <c r="AQ28" s="900"/>
      <c r="AR28" s="900"/>
      <c r="AS28" s="900"/>
      <c r="AT28" s="900"/>
      <c r="AU28" s="900"/>
      <c r="AV28" s="900"/>
      <c r="AW28" s="900"/>
      <c r="AX28" s="900"/>
      <c r="AY28" s="900"/>
      <c r="AZ28" s="900"/>
      <c r="BA28" s="900"/>
      <c r="BB28" s="900"/>
      <c r="BC28" s="900"/>
      <c r="BD28" s="900"/>
      <c r="BE28" s="900"/>
      <c r="BF28" s="901"/>
      <c r="BG28" s="891"/>
      <c r="BH28" s="892"/>
      <c r="BI28" s="892"/>
      <c r="BJ28" s="892"/>
      <c r="BK28" s="892"/>
      <c r="BL28" s="891"/>
      <c r="BM28" s="892"/>
      <c r="BN28" s="892"/>
      <c r="BO28" s="892"/>
      <c r="BP28" s="892"/>
      <c r="BQ28" s="891"/>
      <c r="BR28" s="892"/>
      <c r="BS28" s="892"/>
      <c r="BT28" s="892"/>
      <c r="BU28" s="892"/>
      <c r="BV28" s="892"/>
      <c r="BW28" s="891"/>
      <c r="BX28" s="892"/>
      <c r="BY28" s="892"/>
      <c r="BZ28" s="892"/>
      <c r="CA28" s="892"/>
      <c r="CB28" s="893"/>
      <c r="CC28" s="884"/>
      <c r="CD28" s="885"/>
      <c r="CE28" s="885"/>
      <c r="CF28" s="885"/>
      <c r="CG28" s="885"/>
      <c r="CH28" s="885"/>
      <c r="CI28" s="884"/>
      <c r="CJ28" s="885"/>
      <c r="CK28" s="885"/>
      <c r="CL28" s="885"/>
      <c r="CM28" s="885"/>
      <c r="CN28" s="886"/>
      <c r="CO28" s="884"/>
      <c r="CP28" s="885"/>
      <c r="CQ28" s="885"/>
      <c r="CR28" s="885"/>
      <c r="CS28" s="885"/>
      <c r="CT28" s="886"/>
      <c r="CU28" s="884"/>
      <c r="CV28" s="885"/>
      <c r="CW28" s="885"/>
      <c r="CX28" s="885"/>
      <c r="CY28" s="886"/>
      <c r="DA28" s="297"/>
      <c r="DB28" s="297"/>
      <c r="DC28" s="297"/>
      <c r="DD28" s="297"/>
      <c r="DE28" s="297"/>
    </row>
    <row r="29" spans="1:109" ht="8.1" customHeight="1" x14ac:dyDescent="0.2">
      <c r="A29" s="306"/>
      <c r="B29" s="437"/>
      <c r="C29" s="447"/>
      <c r="D29" s="447"/>
      <c r="E29" s="447"/>
      <c r="F29" s="432"/>
      <c r="G29" s="888"/>
      <c r="H29" s="888"/>
      <c r="I29" s="888"/>
      <c r="J29" s="888"/>
      <c r="K29" s="433"/>
      <c r="L29" s="888"/>
      <c r="M29" s="888"/>
      <c r="N29" s="888"/>
      <c r="O29" s="888"/>
      <c r="P29" s="432"/>
      <c r="Q29" s="432"/>
      <c r="R29" s="447"/>
      <c r="S29" s="435"/>
      <c r="T29" s="448"/>
      <c r="U29" s="437"/>
      <c r="V29" s="447"/>
      <c r="W29" s="447"/>
      <c r="X29" s="447"/>
      <c r="Y29" s="432"/>
      <c r="Z29" s="888"/>
      <c r="AA29" s="888"/>
      <c r="AB29" s="888"/>
      <c r="AC29" s="888"/>
      <c r="AD29" s="433"/>
      <c r="AE29" s="888"/>
      <c r="AF29" s="888"/>
      <c r="AG29" s="888"/>
      <c r="AH29" s="888"/>
      <c r="AI29" s="432"/>
      <c r="AJ29" s="432"/>
      <c r="AK29" s="447"/>
      <c r="AL29" s="435"/>
      <c r="AM29" s="442"/>
      <c r="AN29" s="902"/>
      <c r="AO29" s="903"/>
      <c r="AP29" s="903"/>
      <c r="AQ29" s="903"/>
      <c r="AR29" s="903"/>
      <c r="AS29" s="903"/>
      <c r="AT29" s="903"/>
      <c r="AU29" s="903"/>
      <c r="AV29" s="903"/>
      <c r="AW29" s="903"/>
      <c r="AX29" s="903"/>
      <c r="AY29" s="903"/>
      <c r="AZ29" s="903"/>
      <c r="BA29" s="903"/>
      <c r="BB29" s="903"/>
      <c r="BC29" s="903"/>
      <c r="BD29" s="903"/>
      <c r="BE29" s="903"/>
      <c r="BF29" s="904"/>
      <c r="BG29" s="891"/>
      <c r="BH29" s="892"/>
      <c r="BI29" s="892"/>
      <c r="BJ29" s="892"/>
      <c r="BK29" s="892"/>
      <c r="BL29" s="891"/>
      <c r="BM29" s="892"/>
      <c r="BN29" s="892"/>
      <c r="BO29" s="892"/>
      <c r="BP29" s="892"/>
      <c r="BQ29" s="891"/>
      <c r="BR29" s="892"/>
      <c r="BS29" s="892"/>
      <c r="BT29" s="892"/>
      <c r="BU29" s="892"/>
      <c r="BV29" s="892"/>
      <c r="BW29" s="891"/>
      <c r="BX29" s="892"/>
      <c r="BY29" s="892"/>
      <c r="BZ29" s="892"/>
      <c r="CA29" s="892"/>
      <c r="CB29" s="893"/>
      <c r="CC29" s="887"/>
      <c r="CD29" s="888"/>
      <c r="CE29" s="888"/>
      <c r="CF29" s="888"/>
      <c r="CG29" s="888"/>
      <c r="CH29" s="888"/>
      <c r="CI29" s="887"/>
      <c r="CJ29" s="888"/>
      <c r="CK29" s="888"/>
      <c r="CL29" s="888"/>
      <c r="CM29" s="888"/>
      <c r="CN29" s="889"/>
      <c r="CO29" s="887"/>
      <c r="CP29" s="888"/>
      <c r="CQ29" s="888"/>
      <c r="CR29" s="888"/>
      <c r="CS29" s="888"/>
      <c r="CT29" s="889"/>
      <c r="CU29" s="887"/>
      <c r="CV29" s="888"/>
      <c r="CW29" s="888"/>
      <c r="CX29" s="888"/>
      <c r="CY29" s="889"/>
      <c r="DA29" s="297"/>
      <c r="DB29" s="297"/>
      <c r="DC29" s="297"/>
      <c r="DD29" s="297"/>
      <c r="DE29" s="297"/>
    </row>
    <row r="30" spans="1:109" ht="8.1" customHeight="1" x14ac:dyDescent="0.2">
      <c r="E30" s="290"/>
      <c r="F30" s="290"/>
      <c r="G30" s="290"/>
      <c r="H30" s="290"/>
      <c r="I30" s="297"/>
      <c r="J30" s="297"/>
      <c r="K30" s="297"/>
      <c r="L30" s="288"/>
      <c r="M30" s="297"/>
      <c r="N30" s="297"/>
      <c r="O30" s="297"/>
      <c r="P30" s="291"/>
      <c r="Q30" s="291"/>
      <c r="R30" s="291"/>
      <c r="U30" s="290"/>
      <c r="V30" s="290"/>
      <c r="W30" s="290"/>
      <c r="X30" s="297"/>
      <c r="Y30" s="297"/>
      <c r="Z30" s="297"/>
      <c r="AA30" s="288"/>
      <c r="AB30" s="297"/>
      <c r="AC30" s="297"/>
      <c r="AD30" s="297"/>
      <c r="AE30" s="291"/>
      <c r="AF30" s="291"/>
      <c r="AG30" s="291"/>
      <c r="AJ30" s="290"/>
      <c r="AK30" s="290"/>
      <c r="AL30" s="290"/>
      <c r="AM30" s="297"/>
      <c r="AN30" s="297"/>
      <c r="AO30" s="297"/>
      <c r="AQ30" s="297"/>
      <c r="AR30" s="297"/>
      <c r="AS30" s="297"/>
      <c r="AT30" s="291"/>
      <c r="AU30" s="291"/>
      <c r="BK30" s="288"/>
      <c r="BL30" s="288"/>
    </row>
    <row r="31" spans="1:109" ht="8.1" customHeight="1" x14ac:dyDescent="0.2">
      <c r="E31" s="290"/>
      <c r="F31" s="290"/>
      <c r="G31" s="290"/>
      <c r="H31" s="290"/>
      <c r="I31" s="297"/>
      <c r="J31" s="297"/>
      <c r="K31" s="297"/>
      <c r="L31" s="288"/>
      <c r="M31" s="297"/>
      <c r="N31" s="297"/>
      <c r="O31" s="297"/>
      <c r="P31" s="291"/>
      <c r="Q31" s="291"/>
      <c r="R31" s="291"/>
      <c r="U31" s="290"/>
      <c r="V31" s="290"/>
      <c r="W31" s="290"/>
      <c r="X31" s="297"/>
      <c r="Y31" s="297"/>
      <c r="Z31" s="297"/>
      <c r="AA31" s="288"/>
      <c r="AB31" s="297"/>
      <c r="AC31" s="297"/>
      <c r="AD31" s="297"/>
      <c r="AE31" s="291"/>
      <c r="AF31" s="291"/>
      <c r="AG31" s="291"/>
      <c r="AJ31" s="290"/>
      <c r="AK31" s="290"/>
      <c r="AL31" s="290"/>
      <c r="AM31" s="297"/>
      <c r="AN31" s="297"/>
      <c r="AO31" s="297"/>
      <c r="AQ31" s="297"/>
      <c r="AR31" s="297"/>
      <c r="AS31" s="297"/>
      <c r="AT31" s="291"/>
      <c r="AU31" s="291"/>
      <c r="BK31" s="288"/>
      <c r="BL31" s="288"/>
    </row>
    <row r="32" spans="1:109" ht="15.9" customHeight="1" x14ac:dyDescent="0.2">
      <c r="A32" s="289" t="s">
        <v>63</v>
      </c>
      <c r="E32" s="290"/>
      <c r="F32" s="290"/>
      <c r="G32" s="290"/>
      <c r="H32" s="290"/>
      <c r="I32" s="297"/>
      <c r="J32" s="297"/>
      <c r="K32" s="297"/>
      <c r="L32" s="288"/>
      <c r="M32" s="297"/>
      <c r="N32" s="297"/>
      <c r="O32" s="297"/>
      <c r="P32" s="291"/>
      <c r="Q32" s="291"/>
      <c r="R32" s="291"/>
      <c r="U32" s="290"/>
      <c r="V32" s="290"/>
      <c r="W32" s="290"/>
      <c r="X32" s="297"/>
      <c r="Y32" s="297"/>
      <c r="Z32" s="297"/>
      <c r="AA32" s="288"/>
      <c r="AB32" s="297"/>
      <c r="AC32" s="297"/>
      <c r="AD32" s="297"/>
      <c r="AE32" s="291"/>
      <c r="AF32" s="291"/>
      <c r="AG32" s="291"/>
      <c r="AJ32" s="290"/>
      <c r="AK32" s="290"/>
      <c r="AL32" s="290"/>
      <c r="AM32" s="297"/>
      <c r="AN32" s="297"/>
      <c r="AO32" s="297"/>
      <c r="AQ32" s="297"/>
      <c r="AR32" s="297"/>
      <c r="AS32" s="297"/>
      <c r="AT32" s="291"/>
      <c r="AU32" s="291"/>
      <c r="BK32" s="288"/>
      <c r="BL32" s="288"/>
    </row>
    <row r="33" spans="1:109" ht="8.1" customHeight="1" x14ac:dyDescent="0.2">
      <c r="E33" s="290"/>
      <c r="F33" s="290"/>
      <c r="G33" s="290"/>
      <c r="H33" s="290"/>
      <c r="I33" s="297"/>
      <c r="J33" s="297"/>
      <c r="K33" s="297"/>
      <c r="L33" s="288"/>
      <c r="M33" s="297"/>
      <c r="N33" s="297"/>
      <c r="O33" s="297"/>
      <c r="P33" s="291"/>
      <c r="Q33" s="291"/>
      <c r="R33" s="291"/>
      <c r="U33" s="290"/>
      <c r="V33" s="290"/>
      <c r="W33" s="290"/>
      <c r="X33" s="297"/>
      <c r="Y33" s="297"/>
      <c r="Z33" s="297"/>
      <c r="AA33" s="288"/>
      <c r="AB33" s="297"/>
      <c r="AC33" s="297"/>
      <c r="AD33" s="297"/>
      <c r="AE33" s="291"/>
      <c r="AF33" s="291"/>
      <c r="AG33" s="291"/>
      <c r="AJ33" s="290"/>
      <c r="AK33" s="290"/>
      <c r="AL33" s="290"/>
      <c r="AM33" s="297"/>
      <c r="AN33" s="297"/>
      <c r="AO33" s="297"/>
      <c r="AQ33" s="297"/>
      <c r="AR33" s="297"/>
      <c r="AS33" s="297"/>
      <c r="AT33" s="291"/>
      <c r="AU33" s="291"/>
      <c r="BK33" s="288"/>
      <c r="BL33" s="288"/>
    </row>
    <row r="34" spans="1:109" ht="7.5" customHeight="1" x14ac:dyDescent="0.2">
      <c r="A34" s="877" t="s">
        <v>3</v>
      </c>
      <c r="B34" s="481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1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3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2"/>
      <c r="BC34" s="482"/>
      <c r="BD34" s="482"/>
      <c r="BE34" s="482"/>
      <c r="BF34" s="482"/>
      <c r="BG34" s="859" t="s">
        <v>49</v>
      </c>
      <c r="BH34" s="860"/>
      <c r="BI34" s="860"/>
      <c r="BJ34" s="860"/>
      <c r="BK34" s="860"/>
      <c r="BL34" s="859" t="s">
        <v>1</v>
      </c>
      <c r="BM34" s="860"/>
      <c r="BN34" s="860"/>
      <c r="BO34" s="860"/>
      <c r="BP34" s="860"/>
      <c r="BQ34" s="859" t="s">
        <v>15</v>
      </c>
      <c r="BR34" s="860"/>
      <c r="BS34" s="860"/>
      <c r="BT34" s="860"/>
      <c r="BU34" s="860"/>
      <c r="BV34" s="860"/>
      <c r="BW34" s="860"/>
      <c r="BX34" s="860"/>
      <c r="BY34" s="860"/>
      <c r="BZ34" s="860"/>
      <c r="CA34" s="860"/>
      <c r="CB34" s="861"/>
      <c r="CC34" s="874" t="s">
        <v>52</v>
      </c>
      <c r="CD34" s="875"/>
      <c r="CE34" s="875"/>
      <c r="CF34" s="875"/>
      <c r="CG34" s="875"/>
      <c r="CH34" s="875"/>
      <c r="CI34" s="875"/>
      <c r="CJ34" s="875"/>
      <c r="CK34" s="875"/>
      <c r="CL34" s="875"/>
      <c r="CM34" s="875"/>
      <c r="CN34" s="875"/>
      <c r="CO34" s="875"/>
      <c r="CP34" s="875"/>
      <c r="CQ34" s="875"/>
      <c r="CR34" s="875"/>
      <c r="CS34" s="875"/>
      <c r="CT34" s="876"/>
      <c r="CU34" s="874" t="s">
        <v>62</v>
      </c>
      <c r="CV34" s="875"/>
      <c r="CW34" s="875"/>
      <c r="CX34" s="875"/>
      <c r="CY34" s="876"/>
      <c r="DA34" s="297"/>
      <c r="DB34" s="297"/>
      <c r="DC34" s="297"/>
      <c r="DD34" s="297"/>
      <c r="DE34" s="297"/>
    </row>
    <row r="35" spans="1:109" ht="7.5" customHeight="1" x14ac:dyDescent="0.2">
      <c r="A35" s="878"/>
      <c r="B35" s="878" t="str">
        <f>A40</f>
        <v>京都想和クラブ</v>
      </c>
      <c r="C35" s="879"/>
      <c r="D35" s="879"/>
      <c r="E35" s="879"/>
      <c r="F35" s="879"/>
      <c r="G35" s="879"/>
      <c r="H35" s="879"/>
      <c r="I35" s="879"/>
      <c r="J35" s="879"/>
      <c r="K35" s="879"/>
      <c r="L35" s="879"/>
      <c r="M35" s="879"/>
      <c r="N35" s="879"/>
      <c r="O35" s="879"/>
      <c r="P35" s="879"/>
      <c r="Q35" s="879"/>
      <c r="R35" s="879"/>
      <c r="S35" s="879"/>
      <c r="T35" s="879"/>
      <c r="U35" s="878" t="str">
        <f>A46</f>
        <v>kyotoＣＲＥＡ　</v>
      </c>
      <c r="V35" s="879"/>
      <c r="W35" s="879"/>
      <c r="X35" s="879"/>
      <c r="Y35" s="879"/>
      <c r="Z35" s="879"/>
      <c r="AA35" s="879"/>
      <c r="AB35" s="879"/>
      <c r="AC35" s="879"/>
      <c r="AD35" s="879"/>
      <c r="AE35" s="879"/>
      <c r="AF35" s="879"/>
      <c r="AG35" s="879"/>
      <c r="AH35" s="879"/>
      <c r="AI35" s="879"/>
      <c r="AJ35" s="879"/>
      <c r="AK35" s="879"/>
      <c r="AL35" s="879"/>
      <c r="AM35" s="880"/>
      <c r="AN35" s="879" t="str">
        <f>A52</f>
        <v>Ｔｒｕｅ　ｏｎｅ</v>
      </c>
      <c r="AO35" s="879"/>
      <c r="AP35" s="879"/>
      <c r="AQ35" s="879"/>
      <c r="AR35" s="879"/>
      <c r="AS35" s="879"/>
      <c r="AT35" s="879"/>
      <c r="AU35" s="879"/>
      <c r="AV35" s="879"/>
      <c r="AW35" s="879"/>
      <c r="AX35" s="879"/>
      <c r="AY35" s="879"/>
      <c r="AZ35" s="879"/>
      <c r="BA35" s="879"/>
      <c r="BB35" s="879"/>
      <c r="BC35" s="879"/>
      <c r="BD35" s="879"/>
      <c r="BE35" s="879"/>
      <c r="BF35" s="880"/>
      <c r="BG35" s="859"/>
      <c r="BH35" s="860"/>
      <c r="BI35" s="860"/>
      <c r="BJ35" s="860"/>
      <c r="BK35" s="860"/>
      <c r="BL35" s="859"/>
      <c r="BM35" s="860"/>
      <c r="BN35" s="860"/>
      <c r="BO35" s="860"/>
      <c r="BP35" s="860"/>
      <c r="BQ35" s="859"/>
      <c r="BR35" s="860"/>
      <c r="BS35" s="860"/>
      <c r="BT35" s="860"/>
      <c r="BU35" s="860"/>
      <c r="BV35" s="860"/>
      <c r="BW35" s="860"/>
      <c r="BX35" s="860"/>
      <c r="BY35" s="860"/>
      <c r="BZ35" s="860"/>
      <c r="CA35" s="860"/>
      <c r="CB35" s="861"/>
      <c r="CC35" s="865"/>
      <c r="CD35" s="866"/>
      <c r="CE35" s="866"/>
      <c r="CF35" s="866"/>
      <c r="CG35" s="866"/>
      <c r="CH35" s="866"/>
      <c r="CI35" s="866"/>
      <c r="CJ35" s="866"/>
      <c r="CK35" s="866"/>
      <c r="CL35" s="866"/>
      <c r="CM35" s="866"/>
      <c r="CN35" s="866"/>
      <c r="CO35" s="866"/>
      <c r="CP35" s="866"/>
      <c r="CQ35" s="866"/>
      <c r="CR35" s="866"/>
      <c r="CS35" s="866"/>
      <c r="CT35" s="867"/>
      <c r="CU35" s="862"/>
      <c r="CV35" s="863"/>
      <c r="CW35" s="863"/>
      <c r="CX35" s="863"/>
      <c r="CY35" s="864"/>
      <c r="DA35" s="297"/>
      <c r="DB35" s="297"/>
      <c r="DC35" s="297"/>
      <c r="DD35" s="297"/>
      <c r="DE35" s="297"/>
    </row>
    <row r="36" spans="1:109" ht="7.5" customHeight="1" x14ac:dyDescent="0.2">
      <c r="A36" s="878"/>
      <c r="B36" s="878"/>
      <c r="C36" s="879"/>
      <c r="D36" s="879"/>
      <c r="E36" s="879"/>
      <c r="F36" s="879"/>
      <c r="G36" s="879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8"/>
      <c r="V36" s="879"/>
      <c r="W36" s="879"/>
      <c r="X36" s="879"/>
      <c r="Y36" s="879"/>
      <c r="Z36" s="879"/>
      <c r="AA36" s="879"/>
      <c r="AB36" s="879"/>
      <c r="AC36" s="879"/>
      <c r="AD36" s="879"/>
      <c r="AE36" s="879"/>
      <c r="AF36" s="879"/>
      <c r="AG36" s="879"/>
      <c r="AH36" s="879"/>
      <c r="AI36" s="879"/>
      <c r="AJ36" s="879"/>
      <c r="AK36" s="879"/>
      <c r="AL36" s="879"/>
      <c r="AM36" s="880"/>
      <c r="AN36" s="879"/>
      <c r="AO36" s="879"/>
      <c r="AP36" s="879"/>
      <c r="AQ36" s="879"/>
      <c r="AR36" s="879"/>
      <c r="AS36" s="879"/>
      <c r="AT36" s="879"/>
      <c r="AU36" s="879"/>
      <c r="AV36" s="879"/>
      <c r="AW36" s="879"/>
      <c r="AX36" s="879"/>
      <c r="AY36" s="879"/>
      <c r="AZ36" s="879"/>
      <c r="BA36" s="879"/>
      <c r="BB36" s="879"/>
      <c r="BC36" s="879"/>
      <c r="BD36" s="879"/>
      <c r="BE36" s="879"/>
      <c r="BF36" s="880"/>
      <c r="BG36" s="859"/>
      <c r="BH36" s="860"/>
      <c r="BI36" s="860"/>
      <c r="BJ36" s="860"/>
      <c r="BK36" s="860"/>
      <c r="BL36" s="859"/>
      <c r="BM36" s="860"/>
      <c r="BN36" s="860"/>
      <c r="BO36" s="860"/>
      <c r="BP36" s="860"/>
      <c r="BQ36" s="859" t="s">
        <v>8</v>
      </c>
      <c r="BR36" s="860"/>
      <c r="BS36" s="860"/>
      <c r="BT36" s="860"/>
      <c r="BU36" s="860"/>
      <c r="BV36" s="860"/>
      <c r="BW36" s="859" t="s">
        <v>9</v>
      </c>
      <c r="BX36" s="860"/>
      <c r="BY36" s="860"/>
      <c r="BZ36" s="860"/>
      <c r="CA36" s="860"/>
      <c r="CB36" s="861"/>
      <c r="CC36" s="862" t="s">
        <v>8</v>
      </c>
      <c r="CD36" s="863"/>
      <c r="CE36" s="863"/>
      <c r="CF36" s="863"/>
      <c r="CG36" s="863"/>
      <c r="CH36" s="864"/>
      <c r="CI36" s="862" t="s">
        <v>9</v>
      </c>
      <c r="CJ36" s="863"/>
      <c r="CK36" s="863"/>
      <c r="CL36" s="863"/>
      <c r="CM36" s="863"/>
      <c r="CN36" s="864"/>
      <c r="CO36" s="868" t="s">
        <v>11</v>
      </c>
      <c r="CP36" s="869"/>
      <c r="CQ36" s="869"/>
      <c r="CR36" s="869"/>
      <c r="CS36" s="869"/>
      <c r="CT36" s="870"/>
      <c r="CU36" s="862"/>
      <c r="CV36" s="863"/>
      <c r="CW36" s="863"/>
      <c r="CX36" s="863"/>
      <c r="CY36" s="864"/>
      <c r="DA36" s="297"/>
      <c r="DB36" s="297"/>
      <c r="DC36" s="297"/>
      <c r="DD36" s="297"/>
      <c r="DE36" s="297"/>
    </row>
    <row r="37" spans="1:109" ht="7.5" customHeight="1" x14ac:dyDescent="0.2">
      <c r="A37" s="878"/>
      <c r="B37" s="484"/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  <c r="R37" s="485"/>
      <c r="S37" s="485"/>
      <c r="T37" s="486"/>
      <c r="U37" s="487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9"/>
      <c r="AN37" s="487"/>
      <c r="AO37" s="488"/>
      <c r="AP37" s="488"/>
      <c r="AQ37" s="488"/>
      <c r="AR37" s="488"/>
      <c r="AS37" s="488"/>
      <c r="AT37" s="488"/>
      <c r="AU37" s="488"/>
      <c r="AV37" s="488"/>
      <c r="AW37" s="488"/>
      <c r="AX37" s="488"/>
      <c r="AY37" s="488"/>
      <c r="AZ37" s="488"/>
      <c r="BA37" s="488"/>
      <c r="BB37" s="488"/>
      <c r="BC37" s="488"/>
      <c r="BD37" s="488"/>
      <c r="BE37" s="488"/>
      <c r="BF37" s="489"/>
      <c r="BG37" s="859"/>
      <c r="BH37" s="860"/>
      <c r="BI37" s="860"/>
      <c r="BJ37" s="860"/>
      <c r="BK37" s="860"/>
      <c r="BL37" s="859"/>
      <c r="BM37" s="860"/>
      <c r="BN37" s="860"/>
      <c r="BO37" s="860"/>
      <c r="BP37" s="860"/>
      <c r="BQ37" s="859"/>
      <c r="BR37" s="860"/>
      <c r="BS37" s="860"/>
      <c r="BT37" s="860"/>
      <c r="BU37" s="860"/>
      <c r="BV37" s="860"/>
      <c r="BW37" s="859"/>
      <c r="BX37" s="860"/>
      <c r="BY37" s="860"/>
      <c r="BZ37" s="860"/>
      <c r="CA37" s="860"/>
      <c r="CB37" s="861"/>
      <c r="CC37" s="865"/>
      <c r="CD37" s="866"/>
      <c r="CE37" s="866"/>
      <c r="CF37" s="866"/>
      <c r="CG37" s="866"/>
      <c r="CH37" s="867"/>
      <c r="CI37" s="865"/>
      <c r="CJ37" s="866"/>
      <c r="CK37" s="866"/>
      <c r="CL37" s="866"/>
      <c r="CM37" s="866"/>
      <c r="CN37" s="867"/>
      <c r="CO37" s="871"/>
      <c r="CP37" s="872"/>
      <c r="CQ37" s="872"/>
      <c r="CR37" s="872"/>
      <c r="CS37" s="872"/>
      <c r="CT37" s="873"/>
      <c r="CU37" s="865"/>
      <c r="CV37" s="866"/>
      <c r="CW37" s="866"/>
      <c r="CX37" s="866"/>
      <c r="CY37" s="867"/>
      <c r="DA37" s="297"/>
      <c r="DB37" s="297"/>
      <c r="DC37" s="297"/>
      <c r="DD37" s="297"/>
      <c r="DE37" s="297"/>
    </row>
    <row r="38" spans="1:109" ht="7.5" customHeight="1" x14ac:dyDescent="0.2">
      <c r="A38" s="894">
        <v>4</v>
      </c>
      <c r="B38" s="896"/>
      <c r="C38" s="897"/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P38" s="897"/>
      <c r="Q38" s="897"/>
      <c r="R38" s="897"/>
      <c r="S38" s="897"/>
      <c r="T38" s="898"/>
      <c r="U38" s="419"/>
      <c r="V38" s="420"/>
      <c r="W38" s="420"/>
      <c r="X38" s="420"/>
      <c r="Y38" s="415"/>
      <c r="Z38" s="885">
        <f>A・Bグループ集計表!S29</f>
        <v>21</v>
      </c>
      <c r="AA38" s="885"/>
      <c r="AB38" s="885"/>
      <c r="AC38" s="885"/>
      <c r="AD38" s="416"/>
      <c r="AE38" s="885">
        <f>A・Bグループ集計表!U29</f>
        <v>3</v>
      </c>
      <c r="AF38" s="885"/>
      <c r="AG38" s="885"/>
      <c r="AH38" s="885"/>
      <c r="AI38" s="423"/>
      <c r="AJ38" s="423"/>
      <c r="AK38" s="422"/>
      <c r="AL38" s="422"/>
      <c r="AM38" s="443"/>
      <c r="AN38" s="424"/>
      <c r="AO38" s="420"/>
      <c r="AP38" s="420"/>
      <c r="AQ38" s="420"/>
      <c r="AR38" s="415"/>
      <c r="AS38" s="885">
        <f>A・Bグループ集計表!$Z$29</f>
        <v>21</v>
      </c>
      <c r="AT38" s="885"/>
      <c r="AU38" s="885"/>
      <c r="AV38" s="885"/>
      <c r="AW38" s="416"/>
      <c r="AX38" s="885">
        <f>A・Bグループ集計表!$AB$29</f>
        <v>4</v>
      </c>
      <c r="AY38" s="885"/>
      <c r="AZ38" s="885"/>
      <c r="BA38" s="885"/>
      <c r="BB38" s="423"/>
      <c r="BC38" s="423"/>
      <c r="BD38" s="422"/>
      <c r="BE38" s="422"/>
      <c r="BF38" s="418"/>
      <c r="BG38" s="891">
        <f>A・Bグループ集計表!J50</f>
        <v>2</v>
      </c>
      <c r="BH38" s="892"/>
      <c r="BI38" s="892"/>
      <c r="BJ38" s="892"/>
      <c r="BK38" s="892"/>
      <c r="BL38" s="891">
        <f>A・Bグループ集計表!L50</f>
        <v>0</v>
      </c>
      <c r="BM38" s="892"/>
      <c r="BN38" s="892"/>
      <c r="BO38" s="892"/>
      <c r="BP38" s="892"/>
      <c r="BQ38" s="891">
        <f>A・Bグループ集計表!V50</f>
        <v>4</v>
      </c>
      <c r="BR38" s="892"/>
      <c r="BS38" s="892"/>
      <c r="BT38" s="892"/>
      <c r="BU38" s="892"/>
      <c r="BV38" s="892"/>
      <c r="BW38" s="891">
        <f>A・Bグループ集計表!Y50</f>
        <v>0</v>
      </c>
      <c r="BX38" s="892"/>
      <c r="BY38" s="892"/>
      <c r="BZ38" s="892"/>
      <c r="CA38" s="892"/>
      <c r="CB38" s="893"/>
      <c r="CC38" s="881">
        <f>A・Bグループ集計表!AL50</f>
        <v>84</v>
      </c>
      <c r="CD38" s="882"/>
      <c r="CE38" s="882"/>
      <c r="CF38" s="882"/>
      <c r="CG38" s="882"/>
      <c r="CH38" s="882"/>
      <c r="CI38" s="881">
        <f>A・Bグループ集計表!AN50</f>
        <v>18</v>
      </c>
      <c r="CJ38" s="882"/>
      <c r="CK38" s="882"/>
      <c r="CL38" s="882"/>
      <c r="CM38" s="882"/>
      <c r="CN38" s="883"/>
      <c r="CO38" s="881">
        <f>A・Bグループ集計表!AR71</f>
        <v>0</v>
      </c>
      <c r="CP38" s="882"/>
      <c r="CQ38" s="882"/>
      <c r="CR38" s="882"/>
      <c r="CS38" s="882"/>
      <c r="CT38" s="883"/>
      <c r="CU38" s="881">
        <v>1</v>
      </c>
      <c r="CV38" s="882"/>
      <c r="CW38" s="882"/>
      <c r="CX38" s="882"/>
      <c r="CY38" s="883"/>
      <c r="DA38" s="297"/>
      <c r="DB38" s="297"/>
      <c r="DC38" s="297"/>
      <c r="DD38" s="297"/>
      <c r="DE38" s="297"/>
    </row>
    <row r="39" spans="1:109" ht="7.5" customHeight="1" x14ac:dyDescent="0.2">
      <c r="A39" s="895"/>
      <c r="B39" s="899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1"/>
      <c r="U39" s="425"/>
      <c r="V39" s="421"/>
      <c r="W39" s="421"/>
      <c r="X39" s="421"/>
      <c r="Y39" s="421"/>
      <c r="Z39" s="885"/>
      <c r="AA39" s="885"/>
      <c r="AB39" s="885"/>
      <c r="AC39" s="885"/>
      <c r="AD39" s="422"/>
      <c r="AE39" s="885"/>
      <c r="AF39" s="885"/>
      <c r="AG39" s="885"/>
      <c r="AH39" s="885"/>
      <c r="AI39" s="421"/>
      <c r="AJ39" s="421"/>
      <c r="AK39" s="421"/>
      <c r="AL39" s="421"/>
      <c r="AM39" s="444"/>
      <c r="AN39" s="426"/>
      <c r="AO39" s="421"/>
      <c r="AP39" s="421"/>
      <c r="AQ39" s="421"/>
      <c r="AR39" s="421"/>
      <c r="AS39" s="885"/>
      <c r="AT39" s="885"/>
      <c r="AU39" s="885"/>
      <c r="AV39" s="885"/>
      <c r="AW39" s="422"/>
      <c r="AX39" s="885"/>
      <c r="AY39" s="885"/>
      <c r="AZ39" s="885"/>
      <c r="BA39" s="885"/>
      <c r="BB39" s="421"/>
      <c r="BC39" s="421"/>
      <c r="BD39" s="421"/>
      <c r="BE39" s="421"/>
      <c r="BF39" s="418"/>
      <c r="BG39" s="891"/>
      <c r="BH39" s="892"/>
      <c r="BI39" s="892"/>
      <c r="BJ39" s="892"/>
      <c r="BK39" s="892"/>
      <c r="BL39" s="891"/>
      <c r="BM39" s="892"/>
      <c r="BN39" s="892"/>
      <c r="BO39" s="892"/>
      <c r="BP39" s="892"/>
      <c r="BQ39" s="891"/>
      <c r="BR39" s="892"/>
      <c r="BS39" s="892"/>
      <c r="BT39" s="892"/>
      <c r="BU39" s="892"/>
      <c r="BV39" s="892"/>
      <c r="BW39" s="891"/>
      <c r="BX39" s="892"/>
      <c r="BY39" s="892"/>
      <c r="BZ39" s="892"/>
      <c r="CA39" s="892"/>
      <c r="CB39" s="893"/>
      <c r="CC39" s="884"/>
      <c r="CD39" s="885"/>
      <c r="CE39" s="885"/>
      <c r="CF39" s="885"/>
      <c r="CG39" s="885"/>
      <c r="CH39" s="885"/>
      <c r="CI39" s="884"/>
      <c r="CJ39" s="885"/>
      <c r="CK39" s="885"/>
      <c r="CL39" s="885"/>
      <c r="CM39" s="885"/>
      <c r="CN39" s="886"/>
      <c r="CO39" s="884"/>
      <c r="CP39" s="885"/>
      <c r="CQ39" s="885"/>
      <c r="CR39" s="885"/>
      <c r="CS39" s="885"/>
      <c r="CT39" s="886"/>
      <c r="CU39" s="884"/>
      <c r="CV39" s="885"/>
      <c r="CW39" s="885"/>
      <c r="CX39" s="885"/>
      <c r="CY39" s="886"/>
      <c r="DA39" s="297"/>
      <c r="DB39" s="297"/>
      <c r="DC39" s="297"/>
      <c r="DD39" s="297"/>
      <c r="DE39" s="297"/>
    </row>
    <row r="40" spans="1:109" ht="7.5" customHeight="1" x14ac:dyDescent="0.2">
      <c r="A40" s="890" t="str">
        <f>IFERROR(VLOOKUP(A38,'抽選会用 '!$C$7:$D$28,2,FALSE),"")</f>
        <v>京都想和クラブ</v>
      </c>
      <c r="B40" s="899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1"/>
      <c r="U40" s="426"/>
      <c r="V40" s="885">
        <f>A・Bグループ集計表!Q30</f>
        <v>2</v>
      </c>
      <c r="W40" s="885"/>
      <c r="X40" s="885"/>
      <c r="Y40" s="885"/>
      <c r="Z40" s="885">
        <f>A・Bグループ集計表!S30</f>
        <v>0</v>
      </c>
      <c r="AA40" s="885"/>
      <c r="AB40" s="885"/>
      <c r="AC40" s="885"/>
      <c r="AD40" s="416"/>
      <c r="AE40" s="885">
        <f>A・Bグループ集計表!U30</f>
        <v>0</v>
      </c>
      <c r="AF40" s="885"/>
      <c r="AG40" s="885"/>
      <c r="AH40" s="885"/>
      <c r="AI40" s="885">
        <f>A・Bグループ集計表!W30</f>
        <v>0</v>
      </c>
      <c r="AJ40" s="885"/>
      <c r="AK40" s="885"/>
      <c r="AL40" s="885"/>
      <c r="AM40" s="427"/>
      <c r="AN40" s="426"/>
      <c r="AO40" s="885">
        <f>A・Bグループ集計表!$X$30</f>
        <v>2</v>
      </c>
      <c r="AP40" s="885"/>
      <c r="AQ40" s="885"/>
      <c r="AR40" s="885"/>
      <c r="AS40" s="885">
        <f>A・Bグループ集計表!$Z$30</f>
        <v>0</v>
      </c>
      <c r="AT40" s="885"/>
      <c r="AU40" s="885"/>
      <c r="AV40" s="885"/>
      <c r="AW40" s="416"/>
      <c r="AX40" s="885">
        <f>A・Bグループ集計表!$AB$30</f>
        <v>0</v>
      </c>
      <c r="AY40" s="885"/>
      <c r="AZ40" s="885"/>
      <c r="BA40" s="885"/>
      <c r="BB40" s="885">
        <f>A・Bグループ集計表!$AD$30</f>
        <v>0</v>
      </c>
      <c r="BC40" s="885"/>
      <c r="BD40" s="885"/>
      <c r="BE40" s="885"/>
      <c r="BF40" s="418"/>
      <c r="BG40" s="891"/>
      <c r="BH40" s="892"/>
      <c r="BI40" s="892"/>
      <c r="BJ40" s="892"/>
      <c r="BK40" s="892"/>
      <c r="BL40" s="891"/>
      <c r="BM40" s="892"/>
      <c r="BN40" s="892"/>
      <c r="BO40" s="892"/>
      <c r="BP40" s="892"/>
      <c r="BQ40" s="891"/>
      <c r="BR40" s="892"/>
      <c r="BS40" s="892"/>
      <c r="BT40" s="892"/>
      <c r="BU40" s="892"/>
      <c r="BV40" s="892"/>
      <c r="BW40" s="891"/>
      <c r="BX40" s="892"/>
      <c r="BY40" s="892"/>
      <c r="BZ40" s="892"/>
      <c r="CA40" s="892"/>
      <c r="CB40" s="893"/>
      <c r="CC40" s="884"/>
      <c r="CD40" s="885"/>
      <c r="CE40" s="885"/>
      <c r="CF40" s="885"/>
      <c r="CG40" s="885"/>
      <c r="CH40" s="885"/>
      <c r="CI40" s="884"/>
      <c r="CJ40" s="885"/>
      <c r="CK40" s="885"/>
      <c r="CL40" s="885"/>
      <c r="CM40" s="885"/>
      <c r="CN40" s="886"/>
      <c r="CO40" s="884"/>
      <c r="CP40" s="885"/>
      <c r="CQ40" s="885"/>
      <c r="CR40" s="885"/>
      <c r="CS40" s="885"/>
      <c r="CT40" s="886"/>
      <c r="CU40" s="884"/>
      <c r="CV40" s="885"/>
      <c r="CW40" s="885"/>
      <c r="CX40" s="885"/>
      <c r="CY40" s="886"/>
      <c r="DA40" s="297"/>
      <c r="DB40" s="297"/>
      <c r="DC40" s="297"/>
      <c r="DD40" s="297"/>
      <c r="DE40" s="297"/>
    </row>
    <row r="41" spans="1:109" ht="7.5" customHeight="1" x14ac:dyDescent="0.2">
      <c r="A41" s="890" t="str">
        <f>IFERROR(VLOOKUP(A40,'抽選会用 '!$C$7:$D$28,3,FALSE),"")</f>
        <v/>
      </c>
      <c r="B41" s="899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1"/>
      <c r="U41" s="426"/>
      <c r="V41" s="885"/>
      <c r="W41" s="885"/>
      <c r="X41" s="885"/>
      <c r="Y41" s="885"/>
      <c r="Z41" s="885"/>
      <c r="AA41" s="885"/>
      <c r="AB41" s="885"/>
      <c r="AC41" s="885"/>
      <c r="AD41" s="416"/>
      <c r="AE41" s="885"/>
      <c r="AF41" s="885"/>
      <c r="AG41" s="885"/>
      <c r="AH41" s="885"/>
      <c r="AI41" s="885"/>
      <c r="AJ41" s="885"/>
      <c r="AK41" s="885"/>
      <c r="AL41" s="885"/>
      <c r="AM41" s="427"/>
      <c r="AN41" s="426"/>
      <c r="AO41" s="885"/>
      <c r="AP41" s="885"/>
      <c r="AQ41" s="885"/>
      <c r="AR41" s="885"/>
      <c r="AS41" s="885"/>
      <c r="AT41" s="885"/>
      <c r="AU41" s="885"/>
      <c r="AV41" s="885"/>
      <c r="AW41" s="416"/>
      <c r="AX41" s="885"/>
      <c r="AY41" s="885"/>
      <c r="AZ41" s="885"/>
      <c r="BA41" s="885"/>
      <c r="BB41" s="885"/>
      <c r="BC41" s="885"/>
      <c r="BD41" s="885"/>
      <c r="BE41" s="885"/>
      <c r="BF41" s="418"/>
      <c r="BG41" s="891"/>
      <c r="BH41" s="892"/>
      <c r="BI41" s="892"/>
      <c r="BJ41" s="892"/>
      <c r="BK41" s="892"/>
      <c r="BL41" s="891"/>
      <c r="BM41" s="892"/>
      <c r="BN41" s="892"/>
      <c r="BO41" s="892"/>
      <c r="BP41" s="892"/>
      <c r="BQ41" s="891"/>
      <c r="BR41" s="892"/>
      <c r="BS41" s="892"/>
      <c r="BT41" s="892"/>
      <c r="BU41" s="892"/>
      <c r="BV41" s="892"/>
      <c r="BW41" s="891"/>
      <c r="BX41" s="892"/>
      <c r="BY41" s="892"/>
      <c r="BZ41" s="892"/>
      <c r="CA41" s="892"/>
      <c r="CB41" s="893"/>
      <c r="CC41" s="884"/>
      <c r="CD41" s="885"/>
      <c r="CE41" s="885"/>
      <c r="CF41" s="885"/>
      <c r="CG41" s="885"/>
      <c r="CH41" s="885"/>
      <c r="CI41" s="884"/>
      <c r="CJ41" s="885"/>
      <c r="CK41" s="885"/>
      <c r="CL41" s="885"/>
      <c r="CM41" s="885"/>
      <c r="CN41" s="886"/>
      <c r="CO41" s="884"/>
      <c r="CP41" s="885"/>
      <c r="CQ41" s="885"/>
      <c r="CR41" s="885"/>
      <c r="CS41" s="885"/>
      <c r="CT41" s="886"/>
      <c r="CU41" s="884"/>
      <c r="CV41" s="885"/>
      <c r="CW41" s="885"/>
      <c r="CX41" s="885"/>
      <c r="CY41" s="886"/>
      <c r="DA41" s="297"/>
      <c r="DB41" s="297"/>
      <c r="DC41" s="297"/>
      <c r="DD41" s="297"/>
      <c r="DE41" s="297"/>
    </row>
    <row r="42" spans="1:109" ht="7.5" customHeight="1" x14ac:dyDescent="0.2">
      <c r="A42" s="304"/>
      <c r="B42" s="899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1"/>
      <c r="U42" s="425"/>
      <c r="V42" s="429"/>
      <c r="W42" s="429"/>
      <c r="X42" s="429"/>
      <c r="Y42" s="421"/>
      <c r="Z42" s="885">
        <f>A・Bグループ集計表!S31</f>
        <v>21</v>
      </c>
      <c r="AA42" s="885"/>
      <c r="AB42" s="885"/>
      <c r="AC42" s="885"/>
      <c r="AD42" s="416"/>
      <c r="AE42" s="885">
        <f>A・Bグループ集計表!U31</f>
        <v>4</v>
      </c>
      <c r="AF42" s="885"/>
      <c r="AG42" s="885"/>
      <c r="AH42" s="885"/>
      <c r="AI42" s="421"/>
      <c r="AJ42" s="421"/>
      <c r="AK42" s="429"/>
      <c r="AL42" s="416"/>
      <c r="AM42" s="444"/>
      <c r="AN42" s="426"/>
      <c r="AO42" s="429"/>
      <c r="AP42" s="429"/>
      <c r="AQ42" s="429"/>
      <c r="AR42" s="421"/>
      <c r="AS42" s="885">
        <f>A・Bグループ集計表!$Z$31</f>
        <v>21</v>
      </c>
      <c r="AT42" s="885"/>
      <c r="AU42" s="885"/>
      <c r="AV42" s="885"/>
      <c r="AW42" s="416"/>
      <c r="AX42" s="885">
        <f>A・Bグループ集計表!$AB$31</f>
        <v>7</v>
      </c>
      <c r="AY42" s="885"/>
      <c r="AZ42" s="885"/>
      <c r="BA42" s="885"/>
      <c r="BB42" s="421"/>
      <c r="BC42" s="421"/>
      <c r="BD42" s="429"/>
      <c r="BE42" s="416"/>
      <c r="BF42" s="418"/>
      <c r="BG42" s="891"/>
      <c r="BH42" s="892"/>
      <c r="BI42" s="892"/>
      <c r="BJ42" s="892"/>
      <c r="BK42" s="892"/>
      <c r="BL42" s="891"/>
      <c r="BM42" s="892"/>
      <c r="BN42" s="892"/>
      <c r="BO42" s="892"/>
      <c r="BP42" s="892"/>
      <c r="BQ42" s="891"/>
      <c r="BR42" s="892"/>
      <c r="BS42" s="892"/>
      <c r="BT42" s="892"/>
      <c r="BU42" s="892"/>
      <c r="BV42" s="892"/>
      <c r="BW42" s="891"/>
      <c r="BX42" s="892"/>
      <c r="BY42" s="892"/>
      <c r="BZ42" s="892"/>
      <c r="CA42" s="892"/>
      <c r="CB42" s="893"/>
      <c r="CC42" s="884"/>
      <c r="CD42" s="885"/>
      <c r="CE42" s="885"/>
      <c r="CF42" s="885"/>
      <c r="CG42" s="885"/>
      <c r="CH42" s="885"/>
      <c r="CI42" s="884"/>
      <c r="CJ42" s="885"/>
      <c r="CK42" s="885"/>
      <c r="CL42" s="885"/>
      <c r="CM42" s="885"/>
      <c r="CN42" s="886"/>
      <c r="CO42" s="884"/>
      <c r="CP42" s="885"/>
      <c r="CQ42" s="885"/>
      <c r="CR42" s="885"/>
      <c r="CS42" s="885"/>
      <c r="CT42" s="886"/>
      <c r="CU42" s="884"/>
      <c r="CV42" s="885"/>
      <c r="CW42" s="885"/>
      <c r="CX42" s="885"/>
      <c r="CY42" s="886"/>
      <c r="DA42" s="297"/>
      <c r="DB42" s="297"/>
      <c r="DC42" s="297"/>
      <c r="DD42" s="297"/>
      <c r="DE42" s="297"/>
    </row>
    <row r="43" spans="1:109" ht="7.5" customHeight="1" x14ac:dyDescent="0.2">
      <c r="A43" s="306"/>
      <c r="B43" s="902"/>
      <c r="C43" s="903"/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  <c r="O43" s="903"/>
      <c r="P43" s="903"/>
      <c r="Q43" s="903"/>
      <c r="R43" s="903"/>
      <c r="S43" s="903"/>
      <c r="T43" s="904"/>
      <c r="U43" s="425"/>
      <c r="V43" s="429"/>
      <c r="W43" s="429"/>
      <c r="X43" s="429"/>
      <c r="Y43" s="421"/>
      <c r="Z43" s="885"/>
      <c r="AA43" s="885"/>
      <c r="AB43" s="885"/>
      <c r="AC43" s="885"/>
      <c r="AD43" s="433"/>
      <c r="AE43" s="885"/>
      <c r="AF43" s="885"/>
      <c r="AG43" s="885"/>
      <c r="AH43" s="885"/>
      <c r="AI43" s="421"/>
      <c r="AJ43" s="421"/>
      <c r="AK43" s="429"/>
      <c r="AL43" s="416"/>
      <c r="AM43" s="444"/>
      <c r="AN43" s="426"/>
      <c r="AO43" s="429"/>
      <c r="AP43" s="429"/>
      <c r="AQ43" s="429"/>
      <c r="AR43" s="421"/>
      <c r="AS43" s="885"/>
      <c r="AT43" s="885"/>
      <c r="AU43" s="885"/>
      <c r="AV43" s="885"/>
      <c r="AW43" s="422"/>
      <c r="AX43" s="885"/>
      <c r="AY43" s="885"/>
      <c r="AZ43" s="885"/>
      <c r="BA43" s="885"/>
      <c r="BB43" s="421"/>
      <c r="BC43" s="421"/>
      <c r="BD43" s="429"/>
      <c r="BE43" s="416"/>
      <c r="BF43" s="418"/>
      <c r="BG43" s="891"/>
      <c r="BH43" s="892"/>
      <c r="BI43" s="892"/>
      <c r="BJ43" s="892"/>
      <c r="BK43" s="892"/>
      <c r="BL43" s="891"/>
      <c r="BM43" s="892"/>
      <c r="BN43" s="892"/>
      <c r="BO43" s="892"/>
      <c r="BP43" s="892"/>
      <c r="BQ43" s="891"/>
      <c r="BR43" s="892"/>
      <c r="BS43" s="892"/>
      <c r="BT43" s="892"/>
      <c r="BU43" s="892"/>
      <c r="BV43" s="892"/>
      <c r="BW43" s="891"/>
      <c r="BX43" s="892"/>
      <c r="BY43" s="892"/>
      <c r="BZ43" s="892"/>
      <c r="CA43" s="892"/>
      <c r="CB43" s="893"/>
      <c r="CC43" s="887"/>
      <c r="CD43" s="888"/>
      <c r="CE43" s="888"/>
      <c r="CF43" s="888"/>
      <c r="CG43" s="888"/>
      <c r="CH43" s="888"/>
      <c r="CI43" s="887"/>
      <c r="CJ43" s="888"/>
      <c r="CK43" s="888"/>
      <c r="CL43" s="888"/>
      <c r="CM43" s="888"/>
      <c r="CN43" s="889"/>
      <c r="CO43" s="887"/>
      <c r="CP43" s="888"/>
      <c r="CQ43" s="888"/>
      <c r="CR43" s="888"/>
      <c r="CS43" s="888"/>
      <c r="CT43" s="889"/>
      <c r="CU43" s="887"/>
      <c r="CV43" s="888"/>
      <c r="CW43" s="888"/>
      <c r="CX43" s="888"/>
      <c r="CY43" s="889"/>
      <c r="DA43" s="297"/>
      <c r="DB43" s="297"/>
      <c r="DC43" s="297"/>
      <c r="DD43" s="297"/>
      <c r="DE43" s="297"/>
    </row>
    <row r="44" spans="1:109" ht="7.5" customHeight="1" x14ac:dyDescent="0.2">
      <c r="A44" s="894">
        <v>5</v>
      </c>
      <c r="B44" s="419"/>
      <c r="C44" s="420"/>
      <c r="D44" s="420"/>
      <c r="E44" s="420"/>
      <c r="F44" s="415"/>
      <c r="G44" s="882">
        <f>AE38</f>
        <v>3</v>
      </c>
      <c r="H44" s="882"/>
      <c r="I44" s="882"/>
      <c r="J44" s="882"/>
      <c r="K44" s="416"/>
      <c r="L44" s="882">
        <f>Z38</f>
        <v>21</v>
      </c>
      <c r="M44" s="882"/>
      <c r="N44" s="882"/>
      <c r="O44" s="882"/>
      <c r="P44" s="423"/>
      <c r="Q44" s="423"/>
      <c r="R44" s="422"/>
      <c r="S44" s="422"/>
      <c r="T44" s="440"/>
      <c r="U44" s="896"/>
      <c r="V44" s="897"/>
      <c r="W44" s="897"/>
      <c r="X44" s="897"/>
      <c r="Y44" s="897"/>
      <c r="Z44" s="897"/>
      <c r="AA44" s="897"/>
      <c r="AB44" s="897"/>
      <c r="AC44" s="897"/>
      <c r="AD44" s="897"/>
      <c r="AE44" s="897"/>
      <c r="AF44" s="897"/>
      <c r="AG44" s="897"/>
      <c r="AH44" s="897"/>
      <c r="AI44" s="897"/>
      <c r="AJ44" s="897"/>
      <c r="AK44" s="897"/>
      <c r="AL44" s="897"/>
      <c r="AM44" s="898"/>
      <c r="AN44" s="424"/>
      <c r="AO44" s="420"/>
      <c r="AP44" s="420"/>
      <c r="AQ44" s="420"/>
      <c r="AR44" s="415"/>
      <c r="AS44" s="882">
        <f>A・Bグループ集計表!$Z$34</f>
        <v>14</v>
      </c>
      <c r="AT44" s="882"/>
      <c r="AU44" s="882"/>
      <c r="AV44" s="882"/>
      <c r="AW44" s="422"/>
      <c r="AX44" s="882">
        <f>A・Bグループ集計表!$AB$34</f>
        <v>21</v>
      </c>
      <c r="AY44" s="882"/>
      <c r="AZ44" s="882"/>
      <c r="BA44" s="882"/>
      <c r="BB44" s="423"/>
      <c r="BC44" s="423"/>
      <c r="BD44" s="422"/>
      <c r="BE44" s="422"/>
      <c r="BF44" s="445"/>
      <c r="BG44" s="891">
        <f>A・Bグループ集計表!J51</f>
        <v>0</v>
      </c>
      <c r="BH44" s="892"/>
      <c r="BI44" s="892"/>
      <c r="BJ44" s="892"/>
      <c r="BK44" s="892"/>
      <c r="BL44" s="891">
        <f>A・Bグループ集計表!L51</f>
        <v>2</v>
      </c>
      <c r="BM44" s="892"/>
      <c r="BN44" s="892"/>
      <c r="BO44" s="892"/>
      <c r="BP44" s="892"/>
      <c r="BQ44" s="891">
        <f>A・Bグループ集計表!V51</f>
        <v>0</v>
      </c>
      <c r="BR44" s="892"/>
      <c r="BS44" s="892"/>
      <c r="BT44" s="892"/>
      <c r="BU44" s="892"/>
      <c r="BV44" s="892"/>
      <c r="BW44" s="891">
        <f>A・Bグループ集計表!Y51</f>
        <v>4</v>
      </c>
      <c r="BX44" s="892"/>
      <c r="BY44" s="892"/>
      <c r="BZ44" s="892"/>
      <c r="CA44" s="892"/>
      <c r="CB44" s="893"/>
      <c r="CC44" s="881">
        <f>A・Bグループ集計表!AL51</f>
        <v>34</v>
      </c>
      <c r="CD44" s="882"/>
      <c r="CE44" s="882"/>
      <c r="CF44" s="882"/>
      <c r="CG44" s="882"/>
      <c r="CH44" s="882"/>
      <c r="CI44" s="881">
        <f>A・Bグループ集計表!AN51</f>
        <v>84</v>
      </c>
      <c r="CJ44" s="882"/>
      <c r="CK44" s="882"/>
      <c r="CL44" s="882"/>
      <c r="CM44" s="882"/>
      <c r="CN44" s="883"/>
      <c r="CO44" s="881">
        <f>A・Bグループ集計表!AR77</f>
        <v>0</v>
      </c>
      <c r="CP44" s="882"/>
      <c r="CQ44" s="882"/>
      <c r="CR44" s="882"/>
      <c r="CS44" s="882"/>
      <c r="CT44" s="883"/>
      <c r="CU44" s="881">
        <v>3</v>
      </c>
      <c r="CV44" s="882"/>
      <c r="CW44" s="882"/>
      <c r="CX44" s="882"/>
      <c r="CY44" s="883"/>
      <c r="DA44" s="297"/>
      <c r="DB44" s="297"/>
      <c r="DC44" s="297"/>
      <c r="DD44" s="297"/>
      <c r="DE44" s="297"/>
    </row>
    <row r="45" spans="1:109" ht="7.5" customHeight="1" x14ac:dyDescent="0.2">
      <c r="A45" s="895"/>
      <c r="B45" s="426"/>
      <c r="C45" s="421"/>
      <c r="D45" s="421"/>
      <c r="E45" s="421"/>
      <c r="F45" s="421"/>
      <c r="G45" s="885"/>
      <c r="H45" s="885"/>
      <c r="I45" s="885"/>
      <c r="J45" s="885"/>
      <c r="K45" s="422"/>
      <c r="L45" s="885"/>
      <c r="M45" s="885"/>
      <c r="N45" s="885"/>
      <c r="O45" s="885"/>
      <c r="P45" s="421"/>
      <c r="Q45" s="421"/>
      <c r="R45" s="421"/>
      <c r="S45" s="421"/>
      <c r="T45" s="427"/>
      <c r="U45" s="899"/>
      <c r="V45" s="900"/>
      <c r="W45" s="900"/>
      <c r="X45" s="900"/>
      <c r="Y45" s="900"/>
      <c r="Z45" s="900"/>
      <c r="AA45" s="900"/>
      <c r="AB45" s="900"/>
      <c r="AC45" s="900"/>
      <c r="AD45" s="900"/>
      <c r="AE45" s="900"/>
      <c r="AF45" s="900"/>
      <c r="AG45" s="900"/>
      <c r="AH45" s="900"/>
      <c r="AI45" s="900"/>
      <c r="AJ45" s="900"/>
      <c r="AK45" s="900"/>
      <c r="AL45" s="900"/>
      <c r="AM45" s="901"/>
      <c r="AN45" s="426"/>
      <c r="AO45" s="421"/>
      <c r="AP45" s="421"/>
      <c r="AQ45" s="421"/>
      <c r="AR45" s="421"/>
      <c r="AS45" s="885"/>
      <c r="AT45" s="885"/>
      <c r="AU45" s="885"/>
      <c r="AV45" s="885"/>
      <c r="AW45" s="422"/>
      <c r="AX45" s="885"/>
      <c r="AY45" s="885"/>
      <c r="AZ45" s="885"/>
      <c r="BA45" s="885"/>
      <c r="BB45" s="421"/>
      <c r="BC45" s="421"/>
      <c r="BD45" s="421"/>
      <c r="BE45" s="421"/>
      <c r="BF45" s="418"/>
      <c r="BG45" s="891"/>
      <c r="BH45" s="892"/>
      <c r="BI45" s="892"/>
      <c r="BJ45" s="892"/>
      <c r="BK45" s="892"/>
      <c r="BL45" s="891"/>
      <c r="BM45" s="892"/>
      <c r="BN45" s="892"/>
      <c r="BO45" s="892"/>
      <c r="BP45" s="892"/>
      <c r="BQ45" s="891"/>
      <c r="BR45" s="892"/>
      <c r="BS45" s="892"/>
      <c r="BT45" s="892"/>
      <c r="BU45" s="892"/>
      <c r="BV45" s="892"/>
      <c r="BW45" s="891"/>
      <c r="BX45" s="892"/>
      <c r="BY45" s="892"/>
      <c r="BZ45" s="892"/>
      <c r="CA45" s="892"/>
      <c r="CB45" s="893"/>
      <c r="CC45" s="884"/>
      <c r="CD45" s="885"/>
      <c r="CE45" s="885"/>
      <c r="CF45" s="885"/>
      <c r="CG45" s="885"/>
      <c r="CH45" s="885"/>
      <c r="CI45" s="884"/>
      <c r="CJ45" s="885"/>
      <c r="CK45" s="885"/>
      <c r="CL45" s="885"/>
      <c r="CM45" s="885"/>
      <c r="CN45" s="886"/>
      <c r="CO45" s="884"/>
      <c r="CP45" s="885"/>
      <c r="CQ45" s="885"/>
      <c r="CR45" s="885"/>
      <c r="CS45" s="885"/>
      <c r="CT45" s="886"/>
      <c r="CU45" s="884"/>
      <c r="CV45" s="885"/>
      <c r="CW45" s="885"/>
      <c r="CX45" s="885"/>
      <c r="CY45" s="886"/>
      <c r="DA45" s="297"/>
      <c r="DB45" s="297"/>
      <c r="DC45" s="297"/>
      <c r="DD45" s="297"/>
      <c r="DE45" s="297"/>
    </row>
    <row r="46" spans="1:109" ht="7.5" customHeight="1" x14ac:dyDescent="0.2">
      <c r="A46" s="890" t="str">
        <f>IFERROR(VLOOKUP(A44,'抽選会用 '!$C$7:$D$28,2,FALSE),"")</f>
        <v>kyotoＣＲＥＡ　</v>
      </c>
      <c r="B46" s="426"/>
      <c r="C46" s="885">
        <f>AI40</f>
        <v>0</v>
      </c>
      <c r="D46" s="885"/>
      <c r="E46" s="885"/>
      <c r="F46" s="885"/>
      <c r="G46" s="885">
        <f>AS40</f>
        <v>0</v>
      </c>
      <c r="H46" s="885"/>
      <c r="I46" s="885"/>
      <c r="J46" s="885"/>
      <c r="K46" s="416"/>
      <c r="L46" s="885">
        <f>Z40</f>
        <v>0</v>
      </c>
      <c r="M46" s="885"/>
      <c r="N46" s="885"/>
      <c r="O46" s="885"/>
      <c r="P46" s="885">
        <f>V40</f>
        <v>2</v>
      </c>
      <c r="Q46" s="885"/>
      <c r="R46" s="885"/>
      <c r="S46" s="885"/>
      <c r="T46" s="427"/>
      <c r="U46" s="899"/>
      <c r="V46" s="900"/>
      <c r="W46" s="900"/>
      <c r="X46" s="900"/>
      <c r="Y46" s="900"/>
      <c r="Z46" s="900"/>
      <c r="AA46" s="900"/>
      <c r="AB46" s="900"/>
      <c r="AC46" s="900"/>
      <c r="AD46" s="900"/>
      <c r="AE46" s="900"/>
      <c r="AF46" s="900"/>
      <c r="AG46" s="900"/>
      <c r="AH46" s="900"/>
      <c r="AI46" s="900"/>
      <c r="AJ46" s="900"/>
      <c r="AK46" s="900"/>
      <c r="AL46" s="900"/>
      <c r="AM46" s="901"/>
      <c r="AN46" s="426"/>
      <c r="AO46" s="885">
        <f>A・Bグループ集計表!$X$35</f>
        <v>0</v>
      </c>
      <c r="AP46" s="885"/>
      <c r="AQ46" s="885"/>
      <c r="AR46" s="885"/>
      <c r="AS46" s="885">
        <f>A・Bグループ集計表!$Z$35</f>
        <v>0</v>
      </c>
      <c r="AT46" s="885"/>
      <c r="AU46" s="885"/>
      <c r="AV46" s="885"/>
      <c r="AW46" s="416"/>
      <c r="AX46" s="885">
        <f>A・Bグループ集計表!$AB$35</f>
        <v>0</v>
      </c>
      <c r="AY46" s="885"/>
      <c r="AZ46" s="885"/>
      <c r="BA46" s="885"/>
      <c r="BB46" s="885">
        <f>A・Bグループ集計表!$AD$35</f>
        <v>2</v>
      </c>
      <c r="BC46" s="885"/>
      <c r="BD46" s="885"/>
      <c r="BE46" s="885"/>
      <c r="BF46" s="418"/>
      <c r="BG46" s="891"/>
      <c r="BH46" s="892"/>
      <c r="BI46" s="892"/>
      <c r="BJ46" s="892"/>
      <c r="BK46" s="892"/>
      <c r="BL46" s="891"/>
      <c r="BM46" s="892"/>
      <c r="BN46" s="892"/>
      <c r="BO46" s="892"/>
      <c r="BP46" s="892"/>
      <c r="BQ46" s="891"/>
      <c r="BR46" s="892"/>
      <c r="BS46" s="892"/>
      <c r="BT46" s="892"/>
      <c r="BU46" s="892"/>
      <c r="BV46" s="892"/>
      <c r="BW46" s="891"/>
      <c r="BX46" s="892"/>
      <c r="BY46" s="892"/>
      <c r="BZ46" s="892"/>
      <c r="CA46" s="892"/>
      <c r="CB46" s="893"/>
      <c r="CC46" s="884"/>
      <c r="CD46" s="885"/>
      <c r="CE46" s="885"/>
      <c r="CF46" s="885"/>
      <c r="CG46" s="885"/>
      <c r="CH46" s="885"/>
      <c r="CI46" s="884"/>
      <c r="CJ46" s="885"/>
      <c r="CK46" s="885"/>
      <c r="CL46" s="885"/>
      <c r="CM46" s="885"/>
      <c r="CN46" s="886"/>
      <c r="CO46" s="884"/>
      <c r="CP46" s="885"/>
      <c r="CQ46" s="885"/>
      <c r="CR46" s="885"/>
      <c r="CS46" s="885"/>
      <c r="CT46" s="886"/>
      <c r="CU46" s="884"/>
      <c r="CV46" s="885"/>
      <c r="CW46" s="885"/>
      <c r="CX46" s="885"/>
      <c r="CY46" s="886"/>
      <c r="DA46" s="297"/>
      <c r="DB46" s="297"/>
      <c r="DC46" s="297"/>
      <c r="DD46" s="297"/>
      <c r="DE46" s="297"/>
    </row>
    <row r="47" spans="1:109" ht="7.5" customHeight="1" x14ac:dyDescent="0.2">
      <c r="A47" s="890" t="str">
        <f>IFERROR(VLOOKUP(A46,'抽選会用 '!$C$7:$D$28,3,FALSE),"")</f>
        <v/>
      </c>
      <c r="B47" s="426"/>
      <c r="C47" s="885"/>
      <c r="D47" s="885"/>
      <c r="E47" s="885"/>
      <c r="F47" s="885"/>
      <c r="G47" s="885"/>
      <c r="H47" s="885"/>
      <c r="I47" s="885"/>
      <c r="J47" s="885"/>
      <c r="K47" s="416"/>
      <c r="L47" s="885"/>
      <c r="M47" s="885"/>
      <c r="N47" s="885"/>
      <c r="O47" s="885"/>
      <c r="P47" s="885"/>
      <c r="Q47" s="885"/>
      <c r="R47" s="885"/>
      <c r="S47" s="885"/>
      <c r="T47" s="427"/>
      <c r="U47" s="899"/>
      <c r="V47" s="900"/>
      <c r="W47" s="900"/>
      <c r="X47" s="900"/>
      <c r="Y47" s="900"/>
      <c r="Z47" s="900"/>
      <c r="AA47" s="900"/>
      <c r="AB47" s="900"/>
      <c r="AC47" s="900"/>
      <c r="AD47" s="900"/>
      <c r="AE47" s="900"/>
      <c r="AF47" s="900"/>
      <c r="AG47" s="900"/>
      <c r="AH47" s="900"/>
      <c r="AI47" s="900"/>
      <c r="AJ47" s="900"/>
      <c r="AK47" s="900"/>
      <c r="AL47" s="900"/>
      <c r="AM47" s="901"/>
      <c r="AN47" s="426"/>
      <c r="AO47" s="885"/>
      <c r="AP47" s="885"/>
      <c r="AQ47" s="885"/>
      <c r="AR47" s="885"/>
      <c r="AS47" s="885"/>
      <c r="AT47" s="885"/>
      <c r="AU47" s="885"/>
      <c r="AV47" s="885"/>
      <c r="AW47" s="416"/>
      <c r="AX47" s="885"/>
      <c r="AY47" s="885"/>
      <c r="AZ47" s="885"/>
      <c r="BA47" s="885"/>
      <c r="BB47" s="885"/>
      <c r="BC47" s="885"/>
      <c r="BD47" s="885"/>
      <c r="BE47" s="885"/>
      <c r="BF47" s="418"/>
      <c r="BG47" s="891"/>
      <c r="BH47" s="892"/>
      <c r="BI47" s="892"/>
      <c r="BJ47" s="892"/>
      <c r="BK47" s="892"/>
      <c r="BL47" s="891"/>
      <c r="BM47" s="892"/>
      <c r="BN47" s="892"/>
      <c r="BO47" s="892"/>
      <c r="BP47" s="892"/>
      <c r="BQ47" s="891"/>
      <c r="BR47" s="892"/>
      <c r="BS47" s="892"/>
      <c r="BT47" s="892"/>
      <c r="BU47" s="892"/>
      <c r="BV47" s="892"/>
      <c r="BW47" s="891"/>
      <c r="BX47" s="892"/>
      <c r="BY47" s="892"/>
      <c r="BZ47" s="892"/>
      <c r="CA47" s="892"/>
      <c r="CB47" s="893"/>
      <c r="CC47" s="884"/>
      <c r="CD47" s="885"/>
      <c r="CE47" s="885"/>
      <c r="CF47" s="885"/>
      <c r="CG47" s="885"/>
      <c r="CH47" s="885"/>
      <c r="CI47" s="884"/>
      <c r="CJ47" s="885"/>
      <c r="CK47" s="885"/>
      <c r="CL47" s="885"/>
      <c r="CM47" s="885"/>
      <c r="CN47" s="886"/>
      <c r="CO47" s="884"/>
      <c r="CP47" s="885"/>
      <c r="CQ47" s="885"/>
      <c r="CR47" s="885"/>
      <c r="CS47" s="885"/>
      <c r="CT47" s="886"/>
      <c r="CU47" s="884"/>
      <c r="CV47" s="885"/>
      <c r="CW47" s="885"/>
      <c r="CX47" s="885"/>
      <c r="CY47" s="886"/>
      <c r="DA47" s="297"/>
      <c r="DB47" s="297"/>
      <c r="DC47" s="297"/>
      <c r="DD47" s="297"/>
      <c r="DE47" s="297"/>
    </row>
    <row r="48" spans="1:109" ht="7.5" customHeight="1" x14ac:dyDescent="0.2">
      <c r="A48" s="304"/>
      <c r="B48" s="428"/>
      <c r="C48" s="429"/>
      <c r="D48" s="429"/>
      <c r="E48" s="429"/>
      <c r="F48" s="421"/>
      <c r="G48" s="885">
        <f t="shared" ref="G48" si="0">$AE$42</f>
        <v>4</v>
      </c>
      <c r="H48" s="885"/>
      <c r="I48" s="885"/>
      <c r="J48" s="885"/>
      <c r="K48" s="416"/>
      <c r="L48" s="885">
        <f>Z42</f>
        <v>21</v>
      </c>
      <c r="M48" s="885"/>
      <c r="N48" s="885"/>
      <c r="O48" s="885"/>
      <c r="P48" s="421"/>
      <c r="Q48" s="421"/>
      <c r="R48" s="429"/>
      <c r="S48" s="416"/>
      <c r="T48" s="441"/>
      <c r="U48" s="899"/>
      <c r="V48" s="900"/>
      <c r="W48" s="900"/>
      <c r="X48" s="900"/>
      <c r="Y48" s="900"/>
      <c r="Z48" s="900"/>
      <c r="AA48" s="900"/>
      <c r="AB48" s="900"/>
      <c r="AC48" s="900"/>
      <c r="AD48" s="900"/>
      <c r="AE48" s="900"/>
      <c r="AF48" s="900"/>
      <c r="AG48" s="900"/>
      <c r="AH48" s="900"/>
      <c r="AI48" s="900"/>
      <c r="AJ48" s="900"/>
      <c r="AK48" s="900"/>
      <c r="AL48" s="900"/>
      <c r="AM48" s="901"/>
      <c r="AN48" s="426"/>
      <c r="AO48" s="429"/>
      <c r="AP48" s="429"/>
      <c r="AQ48" s="429"/>
      <c r="AR48" s="421"/>
      <c r="AS48" s="885">
        <f>A・Bグループ集計表!$Z$36</f>
        <v>13</v>
      </c>
      <c r="AT48" s="885"/>
      <c r="AU48" s="885"/>
      <c r="AV48" s="885"/>
      <c r="AW48" s="416"/>
      <c r="AX48" s="885">
        <f>A・Bグループ集計表!$AB$36</f>
        <v>21</v>
      </c>
      <c r="AY48" s="885"/>
      <c r="AZ48" s="885"/>
      <c r="BA48" s="885"/>
      <c r="BB48" s="421"/>
      <c r="BC48" s="421"/>
      <c r="BD48" s="429"/>
      <c r="BE48" s="416"/>
      <c r="BF48" s="418"/>
      <c r="BG48" s="891"/>
      <c r="BH48" s="892"/>
      <c r="BI48" s="892"/>
      <c r="BJ48" s="892"/>
      <c r="BK48" s="892"/>
      <c r="BL48" s="891"/>
      <c r="BM48" s="892"/>
      <c r="BN48" s="892"/>
      <c r="BO48" s="892"/>
      <c r="BP48" s="892"/>
      <c r="BQ48" s="891"/>
      <c r="BR48" s="892"/>
      <c r="BS48" s="892"/>
      <c r="BT48" s="892"/>
      <c r="BU48" s="892"/>
      <c r="BV48" s="892"/>
      <c r="BW48" s="891"/>
      <c r="BX48" s="892"/>
      <c r="BY48" s="892"/>
      <c r="BZ48" s="892"/>
      <c r="CA48" s="892"/>
      <c r="CB48" s="893"/>
      <c r="CC48" s="884"/>
      <c r="CD48" s="885"/>
      <c r="CE48" s="885"/>
      <c r="CF48" s="885"/>
      <c r="CG48" s="885"/>
      <c r="CH48" s="885"/>
      <c r="CI48" s="884"/>
      <c r="CJ48" s="885"/>
      <c r="CK48" s="885"/>
      <c r="CL48" s="885"/>
      <c r="CM48" s="885"/>
      <c r="CN48" s="886"/>
      <c r="CO48" s="884"/>
      <c r="CP48" s="885"/>
      <c r="CQ48" s="885"/>
      <c r="CR48" s="885"/>
      <c r="CS48" s="885"/>
      <c r="CT48" s="886"/>
      <c r="CU48" s="884"/>
      <c r="CV48" s="885"/>
      <c r="CW48" s="885"/>
      <c r="CX48" s="885"/>
      <c r="CY48" s="886"/>
      <c r="DA48" s="297"/>
      <c r="DB48" s="297"/>
      <c r="DC48" s="297"/>
      <c r="DD48" s="297"/>
      <c r="DE48" s="297"/>
    </row>
    <row r="49" spans="1:126" ht="7.5" customHeight="1" x14ac:dyDescent="0.2">
      <c r="A49" s="306"/>
      <c r="B49" s="446"/>
      <c r="C49" s="447"/>
      <c r="D49" s="447"/>
      <c r="E49" s="447"/>
      <c r="F49" s="432"/>
      <c r="G49" s="888"/>
      <c r="H49" s="888"/>
      <c r="I49" s="888"/>
      <c r="J49" s="888"/>
      <c r="K49" s="433"/>
      <c r="L49" s="888"/>
      <c r="M49" s="888"/>
      <c r="N49" s="888"/>
      <c r="O49" s="888"/>
      <c r="P49" s="432"/>
      <c r="Q49" s="432"/>
      <c r="R49" s="447"/>
      <c r="S49" s="435"/>
      <c r="T49" s="442"/>
      <c r="U49" s="902"/>
      <c r="V49" s="903"/>
      <c r="W49" s="903"/>
      <c r="X49" s="903"/>
      <c r="Y49" s="903"/>
      <c r="Z49" s="903"/>
      <c r="AA49" s="903"/>
      <c r="AB49" s="903"/>
      <c r="AC49" s="903"/>
      <c r="AD49" s="903"/>
      <c r="AE49" s="903"/>
      <c r="AF49" s="903"/>
      <c r="AG49" s="903"/>
      <c r="AH49" s="903"/>
      <c r="AI49" s="903"/>
      <c r="AJ49" s="903"/>
      <c r="AK49" s="903"/>
      <c r="AL49" s="903"/>
      <c r="AM49" s="904"/>
      <c r="AN49" s="438"/>
      <c r="AO49" s="447"/>
      <c r="AP49" s="447"/>
      <c r="AQ49" s="447"/>
      <c r="AR49" s="432"/>
      <c r="AS49" s="885"/>
      <c r="AT49" s="885"/>
      <c r="AU49" s="885"/>
      <c r="AV49" s="885"/>
      <c r="AW49" s="433"/>
      <c r="AX49" s="885"/>
      <c r="AY49" s="885"/>
      <c r="AZ49" s="885"/>
      <c r="BA49" s="885"/>
      <c r="BB49" s="432"/>
      <c r="BC49" s="432"/>
      <c r="BD49" s="447"/>
      <c r="BE49" s="435"/>
      <c r="BF49" s="436"/>
      <c r="BG49" s="891"/>
      <c r="BH49" s="892"/>
      <c r="BI49" s="892"/>
      <c r="BJ49" s="892"/>
      <c r="BK49" s="892"/>
      <c r="BL49" s="891"/>
      <c r="BM49" s="892"/>
      <c r="BN49" s="892"/>
      <c r="BO49" s="892"/>
      <c r="BP49" s="892"/>
      <c r="BQ49" s="891"/>
      <c r="BR49" s="892"/>
      <c r="BS49" s="892"/>
      <c r="BT49" s="892"/>
      <c r="BU49" s="892"/>
      <c r="BV49" s="892"/>
      <c r="BW49" s="891"/>
      <c r="BX49" s="892"/>
      <c r="BY49" s="892"/>
      <c r="BZ49" s="892"/>
      <c r="CA49" s="892"/>
      <c r="CB49" s="893"/>
      <c r="CC49" s="887"/>
      <c r="CD49" s="888"/>
      <c r="CE49" s="888"/>
      <c r="CF49" s="888"/>
      <c r="CG49" s="888"/>
      <c r="CH49" s="888"/>
      <c r="CI49" s="887"/>
      <c r="CJ49" s="888"/>
      <c r="CK49" s="888"/>
      <c r="CL49" s="888"/>
      <c r="CM49" s="888"/>
      <c r="CN49" s="889"/>
      <c r="CO49" s="887"/>
      <c r="CP49" s="888"/>
      <c r="CQ49" s="888"/>
      <c r="CR49" s="888"/>
      <c r="CS49" s="888"/>
      <c r="CT49" s="889"/>
      <c r="CU49" s="887"/>
      <c r="CV49" s="888"/>
      <c r="CW49" s="888"/>
      <c r="CX49" s="888"/>
      <c r="CY49" s="889"/>
      <c r="DA49" s="297"/>
      <c r="DB49" s="297"/>
      <c r="DC49" s="297"/>
      <c r="DD49" s="297"/>
      <c r="DE49" s="297"/>
    </row>
    <row r="50" spans="1:126" ht="7.5" customHeight="1" x14ac:dyDescent="0.2">
      <c r="A50" s="894">
        <v>6</v>
      </c>
      <c r="B50" s="428"/>
      <c r="C50" s="414"/>
      <c r="D50" s="414"/>
      <c r="E50" s="414"/>
      <c r="F50" s="421"/>
      <c r="G50" s="882">
        <f>AX38</f>
        <v>4</v>
      </c>
      <c r="H50" s="882"/>
      <c r="I50" s="882"/>
      <c r="J50" s="882"/>
      <c r="K50" s="416"/>
      <c r="L50" s="882">
        <f>AS38</f>
        <v>21</v>
      </c>
      <c r="M50" s="882"/>
      <c r="N50" s="882"/>
      <c r="O50" s="882"/>
      <c r="P50" s="417"/>
      <c r="Q50" s="417"/>
      <c r="R50" s="416"/>
      <c r="S50" s="416"/>
      <c r="T50" s="444"/>
      <c r="U50" s="425"/>
      <c r="V50" s="414"/>
      <c r="W50" s="414"/>
      <c r="X50" s="414"/>
      <c r="Y50" s="421"/>
      <c r="Z50" s="882">
        <f>AX44</f>
        <v>21</v>
      </c>
      <c r="AA50" s="882"/>
      <c r="AB50" s="882"/>
      <c r="AC50" s="882"/>
      <c r="AD50" s="416"/>
      <c r="AE50" s="882">
        <f>AS44</f>
        <v>14</v>
      </c>
      <c r="AF50" s="882"/>
      <c r="AG50" s="882"/>
      <c r="AH50" s="882"/>
      <c r="AI50" s="423"/>
      <c r="AJ50" s="423"/>
      <c r="AK50" s="422"/>
      <c r="AL50" s="422"/>
      <c r="AM50" s="440"/>
      <c r="AN50" s="896"/>
      <c r="AO50" s="897"/>
      <c r="AP50" s="897"/>
      <c r="AQ50" s="897"/>
      <c r="AR50" s="897"/>
      <c r="AS50" s="897"/>
      <c r="AT50" s="897"/>
      <c r="AU50" s="897"/>
      <c r="AV50" s="897"/>
      <c r="AW50" s="897"/>
      <c r="AX50" s="897"/>
      <c r="AY50" s="897"/>
      <c r="AZ50" s="897"/>
      <c r="BA50" s="897"/>
      <c r="BB50" s="897"/>
      <c r="BC50" s="897"/>
      <c r="BD50" s="897"/>
      <c r="BE50" s="897"/>
      <c r="BF50" s="898"/>
      <c r="BG50" s="891">
        <f>A・Bグループ集計表!J52</f>
        <v>1</v>
      </c>
      <c r="BH50" s="892"/>
      <c r="BI50" s="892"/>
      <c r="BJ50" s="892"/>
      <c r="BK50" s="892"/>
      <c r="BL50" s="891">
        <f>A・Bグループ集計表!L52</f>
        <v>1</v>
      </c>
      <c r="BM50" s="892"/>
      <c r="BN50" s="892"/>
      <c r="BO50" s="892"/>
      <c r="BP50" s="892"/>
      <c r="BQ50" s="891">
        <f>A・Bグループ集計表!V52</f>
        <v>2</v>
      </c>
      <c r="BR50" s="892"/>
      <c r="BS50" s="892"/>
      <c r="BT50" s="892"/>
      <c r="BU50" s="892"/>
      <c r="BV50" s="892"/>
      <c r="BW50" s="891">
        <f>A・Bグループ集計表!Y52</f>
        <v>2</v>
      </c>
      <c r="BX50" s="892"/>
      <c r="BY50" s="892"/>
      <c r="BZ50" s="892"/>
      <c r="CA50" s="892"/>
      <c r="CB50" s="893"/>
      <c r="CC50" s="881">
        <f>A・Bグループ集計表!AL52</f>
        <v>53</v>
      </c>
      <c r="CD50" s="882"/>
      <c r="CE50" s="882"/>
      <c r="CF50" s="882"/>
      <c r="CG50" s="882"/>
      <c r="CH50" s="882"/>
      <c r="CI50" s="881">
        <f>A・Bグループ集計表!AN52</f>
        <v>69</v>
      </c>
      <c r="CJ50" s="882"/>
      <c r="CK50" s="882"/>
      <c r="CL50" s="882"/>
      <c r="CM50" s="882"/>
      <c r="CN50" s="883"/>
      <c r="CO50" s="881">
        <f>A・Bグループ集計表!AR83</f>
        <v>0</v>
      </c>
      <c r="CP50" s="882"/>
      <c r="CQ50" s="882"/>
      <c r="CR50" s="882"/>
      <c r="CS50" s="882"/>
      <c r="CT50" s="883"/>
      <c r="CU50" s="881">
        <v>2</v>
      </c>
      <c r="CV50" s="882"/>
      <c r="CW50" s="882"/>
      <c r="CX50" s="882"/>
      <c r="CY50" s="883"/>
      <c r="DA50" s="297"/>
      <c r="DB50" s="297"/>
      <c r="DC50" s="297"/>
      <c r="DD50" s="297"/>
      <c r="DE50" s="297"/>
    </row>
    <row r="51" spans="1:126" ht="7.5" customHeight="1" x14ac:dyDescent="0.2">
      <c r="A51" s="895"/>
      <c r="B51" s="428"/>
      <c r="C51" s="421"/>
      <c r="D51" s="421"/>
      <c r="E51" s="421"/>
      <c r="F51" s="421"/>
      <c r="G51" s="885"/>
      <c r="H51" s="885"/>
      <c r="I51" s="885"/>
      <c r="J51" s="885"/>
      <c r="K51" s="422"/>
      <c r="L51" s="885"/>
      <c r="M51" s="885"/>
      <c r="N51" s="885"/>
      <c r="O51" s="885"/>
      <c r="P51" s="421"/>
      <c r="Q51" s="421"/>
      <c r="R51" s="421"/>
      <c r="S51" s="421"/>
      <c r="T51" s="444"/>
      <c r="U51" s="425"/>
      <c r="V51" s="421"/>
      <c r="W51" s="421"/>
      <c r="X51" s="421"/>
      <c r="Y51" s="421"/>
      <c r="Z51" s="885"/>
      <c r="AA51" s="885"/>
      <c r="AB51" s="885"/>
      <c r="AC51" s="885"/>
      <c r="AD51" s="422"/>
      <c r="AE51" s="885"/>
      <c r="AF51" s="885"/>
      <c r="AG51" s="885"/>
      <c r="AH51" s="885"/>
      <c r="AI51" s="421"/>
      <c r="AJ51" s="421"/>
      <c r="AK51" s="421"/>
      <c r="AL51" s="421"/>
      <c r="AM51" s="441"/>
      <c r="AN51" s="899"/>
      <c r="AO51" s="900"/>
      <c r="AP51" s="900"/>
      <c r="AQ51" s="900"/>
      <c r="AR51" s="900"/>
      <c r="AS51" s="900"/>
      <c r="AT51" s="900"/>
      <c r="AU51" s="900"/>
      <c r="AV51" s="900"/>
      <c r="AW51" s="900"/>
      <c r="AX51" s="900"/>
      <c r="AY51" s="900"/>
      <c r="AZ51" s="900"/>
      <c r="BA51" s="900"/>
      <c r="BB51" s="900"/>
      <c r="BC51" s="900"/>
      <c r="BD51" s="900"/>
      <c r="BE51" s="900"/>
      <c r="BF51" s="901"/>
      <c r="BG51" s="891"/>
      <c r="BH51" s="892"/>
      <c r="BI51" s="892"/>
      <c r="BJ51" s="892"/>
      <c r="BK51" s="892"/>
      <c r="BL51" s="891"/>
      <c r="BM51" s="892"/>
      <c r="BN51" s="892"/>
      <c r="BO51" s="892"/>
      <c r="BP51" s="892"/>
      <c r="BQ51" s="891"/>
      <c r="BR51" s="892"/>
      <c r="BS51" s="892"/>
      <c r="BT51" s="892"/>
      <c r="BU51" s="892"/>
      <c r="BV51" s="892"/>
      <c r="BW51" s="891"/>
      <c r="BX51" s="892"/>
      <c r="BY51" s="892"/>
      <c r="BZ51" s="892"/>
      <c r="CA51" s="892"/>
      <c r="CB51" s="893"/>
      <c r="CC51" s="884"/>
      <c r="CD51" s="885"/>
      <c r="CE51" s="885"/>
      <c r="CF51" s="885"/>
      <c r="CG51" s="885"/>
      <c r="CH51" s="885"/>
      <c r="CI51" s="884"/>
      <c r="CJ51" s="885"/>
      <c r="CK51" s="885"/>
      <c r="CL51" s="885"/>
      <c r="CM51" s="885"/>
      <c r="CN51" s="886"/>
      <c r="CO51" s="884"/>
      <c r="CP51" s="885"/>
      <c r="CQ51" s="885"/>
      <c r="CR51" s="885"/>
      <c r="CS51" s="885"/>
      <c r="CT51" s="886"/>
      <c r="CU51" s="884"/>
      <c r="CV51" s="885"/>
      <c r="CW51" s="885"/>
      <c r="CX51" s="885"/>
      <c r="CY51" s="886"/>
      <c r="DA51" s="297"/>
      <c r="DB51" s="297"/>
      <c r="DC51" s="297"/>
      <c r="DD51" s="297"/>
      <c r="DE51" s="297"/>
    </row>
    <row r="52" spans="1:126" ht="7.5" customHeight="1" x14ac:dyDescent="0.2">
      <c r="A52" s="890" t="str">
        <f>IFERROR(VLOOKUP(A50,'抽選会用 '!$C$7:$D$28,2,FALSE),"")</f>
        <v>Ｔｒｕｅ　ｏｎｅ</v>
      </c>
      <c r="B52" s="426"/>
      <c r="C52" s="885">
        <f>BB40</f>
        <v>0</v>
      </c>
      <c r="D52" s="885"/>
      <c r="E52" s="885"/>
      <c r="F52" s="885"/>
      <c r="G52" s="885">
        <f>AX40</f>
        <v>0</v>
      </c>
      <c r="H52" s="885"/>
      <c r="I52" s="885"/>
      <c r="J52" s="885"/>
      <c r="K52" s="416"/>
      <c r="L52" s="885">
        <f>AS40</f>
        <v>0</v>
      </c>
      <c r="M52" s="885"/>
      <c r="N52" s="885"/>
      <c r="O52" s="885"/>
      <c r="P52" s="885">
        <f>AO40</f>
        <v>2</v>
      </c>
      <c r="Q52" s="885"/>
      <c r="R52" s="885"/>
      <c r="S52" s="885"/>
      <c r="T52" s="427"/>
      <c r="U52" s="426"/>
      <c r="V52" s="885">
        <f>BB46</f>
        <v>2</v>
      </c>
      <c r="W52" s="885"/>
      <c r="X52" s="885"/>
      <c r="Y52" s="885"/>
      <c r="Z52" s="885">
        <f>AX46</f>
        <v>0</v>
      </c>
      <c r="AA52" s="885"/>
      <c r="AB52" s="885"/>
      <c r="AC52" s="885"/>
      <c r="AD52" s="416"/>
      <c r="AE52" s="885">
        <f>AS46</f>
        <v>0</v>
      </c>
      <c r="AF52" s="885"/>
      <c r="AG52" s="885"/>
      <c r="AH52" s="885"/>
      <c r="AI52" s="885">
        <f>AO46</f>
        <v>0</v>
      </c>
      <c r="AJ52" s="885"/>
      <c r="AK52" s="885"/>
      <c r="AL52" s="885"/>
      <c r="AM52" s="441"/>
      <c r="AN52" s="899"/>
      <c r="AO52" s="900"/>
      <c r="AP52" s="900"/>
      <c r="AQ52" s="900"/>
      <c r="AR52" s="900"/>
      <c r="AS52" s="900"/>
      <c r="AT52" s="900"/>
      <c r="AU52" s="900"/>
      <c r="AV52" s="900"/>
      <c r="AW52" s="900"/>
      <c r="AX52" s="900"/>
      <c r="AY52" s="900"/>
      <c r="AZ52" s="900"/>
      <c r="BA52" s="900"/>
      <c r="BB52" s="900"/>
      <c r="BC52" s="900"/>
      <c r="BD52" s="900"/>
      <c r="BE52" s="900"/>
      <c r="BF52" s="901"/>
      <c r="BG52" s="891"/>
      <c r="BH52" s="892"/>
      <c r="BI52" s="892"/>
      <c r="BJ52" s="892"/>
      <c r="BK52" s="892"/>
      <c r="BL52" s="891"/>
      <c r="BM52" s="892"/>
      <c r="BN52" s="892"/>
      <c r="BO52" s="892"/>
      <c r="BP52" s="892"/>
      <c r="BQ52" s="891"/>
      <c r="BR52" s="892"/>
      <c r="BS52" s="892"/>
      <c r="BT52" s="892"/>
      <c r="BU52" s="892"/>
      <c r="BV52" s="892"/>
      <c r="BW52" s="891"/>
      <c r="BX52" s="892"/>
      <c r="BY52" s="892"/>
      <c r="BZ52" s="892"/>
      <c r="CA52" s="892"/>
      <c r="CB52" s="893"/>
      <c r="CC52" s="884"/>
      <c r="CD52" s="885"/>
      <c r="CE52" s="885"/>
      <c r="CF52" s="885"/>
      <c r="CG52" s="885"/>
      <c r="CH52" s="885"/>
      <c r="CI52" s="884"/>
      <c r="CJ52" s="885"/>
      <c r="CK52" s="885"/>
      <c r="CL52" s="885"/>
      <c r="CM52" s="885"/>
      <c r="CN52" s="886"/>
      <c r="CO52" s="884"/>
      <c r="CP52" s="885"/>
      <c r="CQ52" s="885"/>
      <c r="CR52" s="885"/>
      <c r="CS52" s="885"/>
      <c r="CT52" s="886"/>
      <c r="CU52" s="884"/>
      <c r="CV52" s="885"/>
      <c r="CW52" s="885"/>
      <c r="CX52" s="885"/>
      <c r="CY52" s="886"/>
      <c r="DA52" s="297"/>
      <c r="DB52" s="297"/>
      <c r="DC52" s="297"/>
      <c r="DD52" s="297"/>
      <c r="DE52" s="297"/>
    </row>
    <row r="53" spans="1:126" ht="7.5" customHeight="1" x14ac:dyDescent="0.2">
      <c r="A53" s="890" t="str">
        <f>IFERROR(VLOOKUP(A52,'抽選会用 '!$C$7:$D$28,3,FALSE),"")</f>
        <v/>
      </c>
      <c r="B53" s="426"/>
      <c r="C53" s="885"/>
      <c r="D53" s="885"/>
      <c r="E53" s="885"/>
      <c r="F53" s="885"/>
      <c r="G53" s="885"/>
      <c r="H53" s="885"/>
      <c r="I53" s="885"/>
      <c r="J53" s="885"/>
      <c r="K53" s="416"/>
      <c r="L53" s="885"/>
      <c r="M53" s="885"/>
      <c r="N53" s="885"/>
      <c r="O53" s="885"/>
      <c r="P53" s="885"/>
      <c r="Q53" s="885"/>
      <c r="R53" s="885"/>
      <c r="S53" s="885"/>
      <c r="T53" s="427"/>
      <c r="U53" s="426"/>
      <c r="V53" s="885"/>
      <c r="W53" s="885"/>
      <c r="X53" s="885"/>
      <c r="Y53" s="885"/>
      <c r="Z53" s="885"/>
      <c r="AA53" s="885"/>
      <c r="AB53" s="885"/>
      <c r="AC53" s="885"/>
      <c r="AD53" s="416"/>
      <c r="AE53" s="885"/>
      <c r="AF53" s="885"/>
      <c r="AG53" s="885"/>
      <c r="AH53" s="885"/>
      <c r="AI53" s="885"/>
      <c r="AJ53" s="885"/>
      <c r="AK53" s="885"/>
      <c r="AL53" s="885"/>
      <c r="AM53" s="441"/>
      <c r="AN53" s="899"/>
      <c r="AO53" s="900"/>
      <c r="AP53" s="900"/>
      <c r="AQ53" s="900"/>
      <c r="AR53" s="900"/>
      <c r="AS53" s="900"/>
      <c r="AT53" s="900"/>
      <c r="AU53" s="900"/>
      <c r="AV53" s="900"/>
      <c r="AW53" s="900"/>
      <c r="AX53" s="900"/>
      <c r="AY53" s="900"/>
      <c r="AZ53" s="900"/>
      <c r="BA53" s="900"/>
      <c r="BB53" s="900"/>
      <c r="BC53" s="900"/>
      <c r="BD53" s="900"/>
      <c r="BE53" s="900"/>
      <c r="BF53" s="901"/>
      <c r="BG53" s="891"/>
      <c r="BH53" s="892"/>
      <c r="BI53" s="892"/>
      <c r="BJ53" s="892"/>
      <c r="BK53" s="892"/>
      <c r="BL53" s="891"/>
      <c r="BM53" s="892"/>
      <c r="BN53" s="892"/>
      <c r="BO53" s="892"/>
      <c r="BP53" s="892"/>
      <c r="BQ53" s="891"/>
      <c r="BR53" s="892"/>
      <c r="BS53" s="892"/>
      <c r="BT53" s="892"/>
      <c r="BU53" s="892"/>
      <c r="BV53" s="892"/>
      <c r="BW53" s="891"/>
      <c r="BX53" s="892"/>
      <c r="BY53" s="892"/>
      <c r="BZ53" s="892"/>
      <c r="CA53" s="892"/>
      <c r="CB53" s="893"/>
      <c r="CC53" s="884"/>
      <c r="CD53" s="885"/>
      <c r="CE53" s="885"/>
      <c r="CF53" s="885"/>
      <c r="CG53" s="885"/>
      <c r="CH53" s="885"/>
      <c r="CI53" s="884"/>
      <c r="CJ53" s="885"/>
      <c r="CK53" s="885"/>
      <c r="CL53" s="885"/>
      <c r="CM53" s="885"/>
      <c r="CN53" s="886"/>
      <c r="CO53" s="884"/>
      <c r="CP53" s="885"/>
      <c r="CQ53" s="885"/>
      <c r="CR53" s="885"/>
      <c r="CS53" s="885"/>
      <c r="CT53" s="886"/>
      <c r="CU53" s="884"/>
      <c r="CV53" s="885"/>
      <c r="CW53" s="885"/>
      <c r="CX53" s="885"/>
      <c r="CY53" s="886"/>
      <c r="DA53" s="297"/>
      <c r="DB53" s="297"/>
      <c r="DC53" s="297"/>
      <c r="DD53" s="297"/>
      <c r="DE53" s="297"/>
    </row>
    <row r="54" spans="1:126" ht="7.5" customHeight="1" x14ac:dyDescent="0.2">
      <c r="A54" s="304"/>
      <c r="B54" s="425"/>
      <c r="C54" s="429"/>
      <c r="D54" s="429"/>
      <c r="E54" s="429"/>
      <c r="F54" s="421"/>
      <c r="G54" s="885">
        <f>AX42</f>
        <v>7</v>
      </c>
      <c r="H54" s="885"/>
      <c r="I54" s="885"/>
      <c r="J54" s="885"/>
      <c r="K54" s="416"/>
      <c r="L54" s="885">
        <f>AS42</f>
        <v>21</v>
      </c>
      <c r="M54" s="885"/>
      <c r="N54" s="885"/>
      <c r="O54" s="885"/>
      <c r="P54" s="421"/>
      <c r="Q54" s="421"/>
      <c r="R54" s="429"/>
      <c r="S54" s="416"/>
      <c r="T54" s="444"/>
      <c r="U54" s="425"/>
      <c r="V54" s="429"/>
      <c r="W54" s="429"/>
      <c r="X54" s="429"/>
      <c r="Y54" s="421"/>
      <c r="Z54" s="885">
        <f>AX48</f>
        <v>21</v>
      </c>
      <c r="AA54" s="885"/>
      <c r="AB54" s="885"/>
      <c r="AC54" s="885"/>
      <c r="AD54" s="416"/>
      <c r="AE54" s="885">
        <f>AS48</f>
        <v>13</v>
      </c>
      <c r="AF54" s="885"/>
      <c r="AG54" s="885"/>
      <c r="AH54" s="885"/>
      <c r="AI54" s="421"/>
      <c r="AJ54" s="421"/>
      <c r="AK54" s="429"/>
      <c r="AL54" s="416"/>
      <c r="AM54" s="441"/>
      <c r="AN54" s="899"/>
      <c r="AO54" s="900"/>
      <c r="AP54" s="900"/>
      <c r="AQ54" s="900"/>
      <c r="AR54" s="900"/>
      <c r="AS54" s="900"/>
      <c r="AT54" s="900"/>
      <c r="AU54" s="900"/>
      <c r="AV54" s="900"/>
      <c r="AW54" s="900"/>
      <c r="AX54" s="900"/>
      <c r="AY54" s="900"/>
      <c r="AZ54" s="900"/>
      <c r="BA54" s="900"/>
      <c r="BB54" s="900"/>
      <c r="BC54" s="900"/>
      <c r="BD54" s="900"/>
      <c r="BE54" s="900"/>
      <c r="BF54" s="901"/>
      <c r="BG54" s="891"/>
      <c r="BH54" s="892"/>
      <c r="BI54" s="892"/>
      <c r="BJ54" s="892"/>
      <c r="BK54" s="892"/>
      <c r="BL54" s="891"/>
      <c r="BM54" s="892"/>
      <c r="BN54" s="892"/>
      <c r="BO54" s="892"/>
      <c r="BP54" s="892"/>
      <c r="BQ54" s="891"/>
      <c r="BR54" s="892"/>
      <c r="BS54" s="892"/>
      <c r="BT54" s="892"/>
      <c r="BU54" s="892"/>
      <c r="BV54" s="892"/>
      <c r="BW54" s="891"/>
      <c r="BX54" s="892"/>
      <c r="BY54" s="892"/>
      <c r="BZ54" s="892"/>
      <c r="CA54" s="892"/>
      <c r="CB54" s="893"/>
      <c r="CC54" s="884"/>
      <c r="CD54" s="885"/>
      <c r="CE54" s="885"/>
      <c r="CF54" s="885"/>
      <c r="CG54" s="885"/>
      <c r="CH54" s="885"/>
      <c r="CI54" s="884"/>
      <c r="CJ54" s="885"/>
      <c r="CK54" s="885"/>
      <c r="CL54" s="885"/>
      <c r="CM54" s="885"/>
      <c r="CN54" s="886"/>
      <c r="CO54" s="884"/>
      <c r="CP54" s="885"/>
      <c r="CQ54" s="885"/>
      <c r="CR54" s="885"/>
      <c r="CS54" s="885"/>
      <c r="CT54" s="886"/>
      <c r="CU54" s="884"/>
      <c r="CV54" s="885"/>
      <c r="CW54" s="885"/>
      <c r="CX54" s="885"/>
      <c r="CY54" s="886"/>
      <c r="DA54" s="297"/>
      <c r="DB54" s="297"/>
      <c r="DC54" s="297"/>
      <c r="DD54" s="297"/>
      <c r="DE54" s="297"/>
    </row>
    <row r="55" spans="1:126" ht="7.5" customHeight="1" x14ac:dyDescent="0.2">
      <c r="A55" s="306"/>
      <c r="B55" s="437"/>
      <c r="C55" s="447"/>
      <c r="D55" s="447"/>
      <c r="E55" s="447"/>
      <c r="F55" s="432"/>
      <c r="G55" s="888"/>
      <c r="H55" s="888"/>
      <c r="I55" s="888"/>
      <c r="J55" s="888"/>
      <c r="K55" s="433"/>
      <c r="L55" s="888"/>
      <c r="M55" s="888"/>
      <c r="N55" s="888"/>
      <c r="O55" s="888"/>
      <c r="P55" s="432"/>
      <c r="Q55" s="432"/>
      <c r="R55" s="447"/>
      <c r="S55" s="435"/>
      <c r="T55" s="448"/>
      <c r="U55" s="437"/>
      <c r="V55" s="447"/>
      <c r="W55" s="447"/>
      <c r="X55" s="447"/>
      <c r="Y55" s="432"/>
      <c r="Z55" s="888"/>
      <c r="AA55" s="888"/>
      <c r="AB55" s="888"/>
      <c r="AC55" s="888"/>
      <c r="AD55" s="433"/>
      <c r="AE55" s="888"/>
      <c r="AF55" s="888"/>
      <c r="AG55" s="888"/>
      <c r="AH55" s="888"/>
      <c r="AI55" s="432"/>
      <c r="AJ55" s="432"/>
      <c r="AK55" s="447"/>
      <c r="AL55" s="435"/>
      <c r="AM55" s="442"/>
      <c r="AN55" s="902"/>
      <c r="AO55" s="903"/>
      <c r="AP55" s="903"/>
      <c r="AQ55" s="903"/>
      <c r="AR55" s="903"/>
      <c r="AS55" s="903"/>
      <c r="AT55" s="903"/>
      <c r="AU55" s="903"/>
      <c r="AV55" s="903"/>
      <c r="AW55" s="903"/>
      <c r="AX55" s="903"/>
      <c r="AY55" s="903"/>
      <c r="AZ55" s="903"/>
      <c r="BA55" s="903"/>
      <c r="BB55" s="903"/>
      <c r="BC55" s="903"/>
      <c r="BD55" s="903"/>
      <c r="BE55" s="903"/>
      <c r="BF55" s="904"/>
      <c r="BG55" s="891"/>
      <c r="BH55" s="892"/>
      <c r="BI55" s="892"/>
      <c r="BJ55" s="892"/>
      <c r="BK55" s="892"/>
      <c r="BL55" s="891"/>
      <c r="BM55" s="892"/>
      <c r="BN55" s="892"/>
      <c r="BO55" s="892"/>
      <c r="BP55" s="892"/>
      <c r="BQ55" s="891"/>
      <c r="BR55" s="892"/>
      <c r="BS55" s="892"/>
      <c r="BT55" s="892"/>
      <c r="BU55" s="892"/>
      <c r="BV55" s="892"/>
      <c r="BW55" s="891"/>
      <c r="BX55" s="892"/>
      <c r="BY55" s="892"/>
      <c r="BZ55" s="892"/>
      <c r="CA55" s="892"/>
      <c r="CB55" s="893"/>
      <c r="CC55" s="887"/>
      <c r="CD55" s="888"/>
      <c r="CE55" s="888"/>
      <c r="CF55" s="888"/>
      <c r="CG55" s="888"/>
      <c r="CH55" s="888"/>
      <c r="CI55" s="887"/>
      <c r="CJ55" s="888"/>
      <c r="CK55" s="888"/>
      <c r="CL55" s="888"/>
      <c r="CM55" s="888"/>
      <c r="CN55" s="889"/>
      <c r="CO55" s="887"/>
      <c r="CP55" s="888"/>
      <c r="CQ55" s="888"/>
      <c r="CR55" s="888"/>
      <c r="CS55" s="888"/>
      <c r="CT55" s="889"/>
      <c r="CU55" s="887"/>
      <c r="CV55" s="888"/>
      <c r="CW55" s="888"/>
      <c r="CX55" s="888"/>
      <c r="CY55" s="889"/>
      <c r="DA55" s="297"/>
      <c r="DB55" s="297"/>
      <c r="DC55" s="297"/>
      <c r="DD55" s="297"/>
      <c r="DE55" s="297"/>
    </row>
    <row r="56" spans="1:126" ht="8.1" customHeight="1" x14ac:dyDescent="0.2">
      <c r="E56" s="290"/>
      <c r="F56" s="290"/>
      <c r="G56" s="290"/>
      <c r="H56" s="290"/>
      <c r="I56" s="297"/>
      <c r="J56" s="297"/>
      <c r="K56" s="297"/>
      <c r="L56" s="288"/>
      <c r="M56" s="297"/>
      <c r="N56" s="297"/>
      <c r="O56" s="297"/>
      <c r="P56" s="291"/>
      <c r="Q56" s="291"/>
      <c r="R56" s="291"/>
      <c r="U56" s="290"/>
      <c r="V56" s="290"/>
      <c r="W56" s="290"/>
      <c r="X56" s="297"/>
      <c r="Y56" s="297"/>
      <c r="Z56" s="297"/>
      <c r="AA56" s="288"/>
      <c r="AB56" s="297"/>
      <c r="AC56" s="297"/>
      <c r="AD56" s="297"/>
      <c r="AE56" s="291"/>
      <c r="AF56" s="291"/>
      <c r="AG56" s="291"/>
      <c r="AJ56" s="290"/>
      <c r="AK56" s="290"/>
      <c r="AL56" s="290"/>
      <c r="AM56" s="297"/>
      <c r="AN56" s="297"/>
      <c r="AO56" s="297"/>
      <c r="AQ56" s="297"/>
      <c r="AR56" s="297"/>
      <c r="AS56" s="297"/>
      <c r="AT56" s="291"/>
      <c r="AU56" s="291"/>
      <c r="BK56" s="288"/>
      <c r="BL56" s="288"/>
    </row>
    <row r="57" spans="1:126" ht="8.1" customHeight="1" x14ac:dyDescent="0.2">
      <c r="E57" s="290"/>
      <c r="F57" s="290"/>
      <c r="G57" s="290"/>
      <c r="H57" s="290"/>
      <c r="I57" s="297"/>
      <c r="J57" s="297"/>
      <c r="K57" s="297"/>
      <c r="L57" s="288"/>
      <c r="M57" s="297"/>
      <c r="N57" s="297"/>
      <c r="O57" s="297"/>
      <c r="P57" s="291"/>
      <c r="Q57" s="291"/>
      <c r="R57" s="291"/>
      <c r="U57" s="290"/>
      <c r="V57" s="290"/>
      <c r="W57" s="290"/>
      <c r="X57" s="297"/>
      <c r="Y57" s="297"/>
      <c r="Z57" s="297"/>
      <c r="AA57" s="288"/>
      <c r="AB57" s="297"/>
      <c r="AC57" s="297"/>
      <c r="AD57" s="297"/>
      <c r="AE57" s="291"/>
      <c r="AF57" s="291"/>
      <c r="AG57" s="291"/>
      <c r="AJ57" s="290"/>
      <c r="AK57" s="290"/>
      <c r="AL57" s="290"/>
      <c r="AM57" s="297"/>
      <c r="AN57" s="297"/>
      <c r="AO57" s="297"/>
      <c r="AQ57" s="297"/>
      <c r="AR57" s="297"/>
      <c r="AS57" s="297"/>
      <c r="AT57" s="291"/>
      <c r="AU57" s="291"/>
      <c r="BK57" s="288"/>
      <c r="BL57" s="288"/>
    </row>
    <row r="58" spans="1:126" ht="15.9" customHeight="1" x14ac:dyDescent="0.2">
      <c r="A58" s="289" t="s">
        <v>64</v>
      </c>
    </row>
    <row r="59" spans="1:126" ht="8.1" customHeight="1" x14ac:dyDescent="0.2"/>
    <row r="60" spans="1:126" ht="8.1" customHeight="1" x14ac:dyDescent="0.2">
      <c r="A60" s="874" t="s">
        <v>3</v>
      </c>
      <c r="B60" s="293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3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3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5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874" t="s">
        <v>49</v>
      </c>
      <c r="BS60" s="875"/>
      <c r="BT60" s="875"/>
      <c r="BU60" s="876"/>
      <c r="BV60" s="874" t="s">
        <v>1</v>
      </c>
      <c r="BW60" s="875"/>
      <c r="BX60" s="875"/>
      <c r="BY60" s="876"/>
      <c r="BZ60" s="874" t="s">
        <v>15</v>
      </c>
      <c r="CA60" s="875"/>
      <c r="CB60" s="875"/>
      <c r="CC60" s="875"/>
      <c r="CD60" s="875"/>
      <c r="CE60" s="875"/>
      <c r="CF60" s="875"/>
      <c r="CG60" s="876"/>
      <c r="CH60" s="874" t="s">
        <v>52</v>
      </c>
      <c r="CI60" s="875"/>
      <c r="CJ60" s="875"/>
      <c r="CK60" s="875"/>
      <c r="CL60" s="875"/>
      <c r="CM60" s="875"/>
      <c r="CN60" s="875"/>
      <c r="CO60" s="875"/>
      <c r="CP60" s="875"/>
      <c r="CQ60" s="875"/>
      <c r="CR60" s="875"/>
      <c r="CS60" s="875"/>
      <c r="CT60" s="875"/>
      <c r="CU60" s="875"/>
      <c r="CV60" s="875"/>
      <c r="CW60" s="907" t="s">
        <v>46</v>
      </c>
      <c r="CX60" s="908"/>
      <c r="CY60" s="908"/>
      <c r="CZ60" s="908"/>
      <c r="DA60" s="909"/>
      <c r="DB60" s="297"/>
      <c r="DC60" s="297"/>
      <c r="DD60" s="297"/>
      <c r="DE60" s="297"/>
      <c r="DF60" s="297"/>
      <c r="DG60" s="297"/>
      <c r="DH60" s="297"/>
      <c r="DI60" s="297"/>
      <c r="DJ60" s="297"/>
      <c r="DK60" s="297"/>
      <c r="DL60" s="297"/>
      <c r="DM60" s="297"/>
      <c r="DN60" s="297"/>
      <c r="DO60" s="297"/>
      <c r="DP60" s="297"/>
      <c r="DQ60" s="297"/>
      <c r="DR60" s="297"/>
      <c r="DS60" s="297"/>
      <c r="DT60" s="297"/>
      <c r="DU60" s="297"/>
      <c r="DV60" s="297"/>
    </row>
    <row r="61" spans="1:126" ht="8.1" customHeight="1" x14ac:dyDescent="0.2">
      <c r="A61" s="862"/>
      <c r="B61" s="916" t="str">
        <f>A66</f>
        <v>KYOTO気づきエンジェルズ</v>
      </c>
      <c r="C61" s="917"/>
      <c r="D61" s="917"/>
      <c r="E61" s="917"/>
      <c r="F61" s="917"/>
      <c r="G61" s="917"/>
      <c r="H61" s="917"/>
      <c r="I61" s="917"/>
      <c r="J61" s="917"/>
      <c r="K61" s="917"/>
      <c r="L61" s="917"/>
      <c r="M61" s="917"/>
      <c r="N61" s="917"/>
      <c r="O61" s="917"/>
      <c r="P61" s="917"/>
      <c r="Q61" s="917"/>
      <c r="R61" s="918"/>
      <c r="S61" s="878" t="str">
        <f>A72</f>
        <v>ＶＣ京都</v>
      </c>
      <c r="T61" s="879"/>
      <c r="U61" s="879"/>
      <c r="V61" s="879"/>
      <c r="W61" s="879"/>
      <c r="X61" s="879"/>
      <c r="Y61" s="879"/>
      <c r="Z61" s="879"/>
      <c r="AA61" s="879"/>
      <c r="AB61" s="879"/>
      <c r="AC61" s="879"/>
      <c r="AD61" s="879"/>
      <c r="AE61" s="879"/>
      <c r="AF61" s="879"/>
      <c r="AG61" s="879"/>
      <c r="AH61" s="879"/>
      <c r="AI61" s="880"/>
      <c r="AJ61" s="878" t="str">
        <f>A78</f>
        <v>舞鶴クラブ</v>
      </c>
      <c r="AK61" s="879"/>
      <c r="AL61" s="879"/>
      <c r="AM61" s="879"/>
      <c r="AN61" s="879"/>
      <c r="AO61" s="879"/>
      <c r="AP61" s="879"/>
      <c r="AQ61" s="879"/>
      <c r="AR61" s="879"/>
      <c r="AS61" s="879"/>
      <c r="AT61" s="879"/>
      <c r="AU61" s="879"/>
      <c r="AV61" s="879"/>
      <c r="AW61" s="879"/>
      <c r="AX61" s="879"/>
      <c r="AY61" s="879"/>
      <c r="AZ61" s="880"/>
      <c r="BA61" s="919" t="str">
        <f>A84</f>
        <v>やましろジャンプgiris</v>
      </c>
      <c r="BB61" s="920"/>
      <c r="BC61" s="920"/>
      <c r="BD61" s="920"/>
      <c r="BE61" s="920"/>
      <c r="BF61" s="920"/>
      <c r="BG61" s="920"/>
      <c r="BH61" s="920"/>
      <c r="BI61" s="920"/>
      <c r="BJ61" s="920"/>
      <c r="BK61" s="920"/>
      <c r="BL61" s="920"/>
      <c r="BM61" s="920"/>
      <c r="BN61" s="920"/>
      <c r="BO61" s="920"/>
      <c r="BP61" s="920"/>
      <c r="BQ61" s="921"/>
      <c r="BR61" s="862"/>
      <c r="BS61" s="863"/>
      <c r="BT61" s="863"/>
      <c r="BU61" s="864"/>
      <c r="BV61" s="862"/>
      <c r="BW61" s="863"/>
      <c r="BX61" s="863"/>
      <c r="BY61" s="864"/>
      <c r="BZ61" s="862"/>
      <c r="CA61" s="863"/>
      <c r="CB61" s="863"/>
      <c r="CC61" s="863"/>
      <c r="CD61" s="863"/>
      <c r="CE61" s="863"/>
      <c r="CF61" s="863"/>
      <c r="CG61" s="864"/>
      <c r="CH61" s="865"/>
      <c r="CI61" s="866"/>
      <c r="CJ61" s="866"/>
      <c r="CK61" s="866"/>
      <c r="CL61" s="866"/>
      <c r="CM61" s="866"/>
      <c r="CN61" s="866"/>
      <c r="CO61" s="866"/>
      <c r="CP61" s="866"/>
      <c r="CQ61" s="866"/>
      <c r="CR61" s="866"/>
      <c r="CS61" s="866"/>
      <c r="CT61" s="866"/>
      <c r="CU61" s="866"/>
      <c r="CV61" s="866"/>
      <c r="CW61" s="910"/>
      <c r="CX61" s="911"/>
      <c r="CY61" s="911"/>
      <c r="CZ61" s="911"/>
      <c r="DA61" s="912"/>
      <c r="DB61" s="297"/>
      <c r="DC61" s="297"/>
      <c r="DD61" s="297"/>
      <c r="DE61" s="297"/>
      <c r="DF61" s="297"/>
      <c r="DG61" s="297"/>
      <c r="DH61" s="297"/>
      <c r="DI61" s="297"/>
      <c r="DJ61" s="297"/>
      <c r="DK61" s="297"/>
      <c r="DL61" s="297"/>
      <c r="DM61" s="297"/>
      <c r="DN61" s="297"/>
      <c r="DO61" s="297"/>
      <c r="DP61" s="297"/>
      <c r="DQ61" s="297"/>
      <c r="DR61" s="297"/>
      <c r="DS61" s="297"/>
      <c r="DT61" s="297"/>
      <c r="DU61" s="297"/>
      <c r="DV61" s="297"/>
    </row>
    <row r="62" spans="1:126" ht="8.1" customHeight="1" x14ac:dyDescent="0.2">
      <c r="A62" s="862"/>
      <c r="B62" s="916"/>
      <c r="C62" s="917"/>
      <c r="D62" s="917"/>
      <c r="E62" s="917"/>
      <c r="F62" s="917"/>
      <c r="G62" s="917"/>
      <c r="H62" s="917"/>
      <c r="I62" s="917"/>
      <c r="J62" s="917"/>
      <c r="K62" s="917"/>
      <c r="L62" s="917"/>
      <c r="M62" s="917"/>
      <c r="N62" s="917"/>
      <c r="O62" s="917"/>
      <c r="P62" s="917"/>
      <c r="Q62" s="917"/>
      <c r="R62" s="918"/>
      <c r="S62" s="878"/>
      <c r="T62" s="879"/>
      <c r="U62" s="879"/>
      <c r="V62" s="879"/>
      <c r="W62" s="879"/>
      <c r="X62" s="879"/>
      <c r="Y62" s="879"/>
      <c r="Z62" s="879"/>
      <c r="AA62" s="879"/>
      <c r="AB62" s="879"/>
      <c r="AC62" s="879"/>
      <c r="AD62" s="879"/>
      <c r="AE62" s="879"/>
      <c r="AF62" s="879"/>
      <c r="AG62" s="879"/>
      <c r="AH62" s="879"/>
      <c r="AI62" s="880"/>
      <c r="AJ62" s="878"/>
      <c r="AK62" s="879"/>
      <c r="AL62" s="879"/>
      <c r="AM62" s="879"/>
      <c r="AN62" s="879"/>
      <c r="AO62" s="879"/>
      <c r="AP62" s="879"/>
      <c r="AQ62" s="879"/>
      <c r="AR62" s="879"/>
      <c r="AS62" s="879"/>
      <c r="AT62" s="879"/>
      <c r="AU62" s="879"/>
      <c r="AV62" s="879"/>
      <c r="AW62" s="879"/>
      <c r="AX62" s="879"/>
      <c r="AY62" s="879"/>
      <c r="AZ62" s="880"/>
      <c r="BA62" s="919"/>
      <c r="BB62" s="920"/>
      <c r="BC62" s="920"/>
      <c r="BD62" s="920"/>
      <c r="BE62" s="920"/>
      <c r="BF62" s="920"/>
      <c r="BG62" s="920"/>
      <c r="BH62" s="920"/>
      <c r="BI62" s="920"/>
      <c r="BJ62" s="920"/>
      <c r="BK62" s="920"/>
      <c r="BL62" s="920"/>
      <c r="BM62" s="920"/>
      <c r="BN62" s="920"/>
      <c r="BO62" s="920"/>
      <c r="BP62" s="920"/>
      <c r="BQ62" s="921"/>
      <c r="BR62" s="862"/>
      <c r="BS62" s="863"/>
      <c r="BT62" s="863"/>
      <c r="BU62" s="864"/>
      <c r="BV62" s="862"/>
      <c r="BW62" s="863"/>
      <c r="BX62" s="863"/>
      <c r="BY62" s="864"/>
      <c r="BZ62" s="922" t="s">
        <v>8</v>
      </c>
      <c r="CA62" s="922"/>
      <c r="CB62" s="922"/>
      <c r="CC62" s="922"/>
      <c r="CD62" s="922" t="s">
        <v>9</v>
      </c>
      <c r="CE62" s="922"/>
      <c r="CF62" s="922"/>
      <c r="CG62" s="922"/>
      <c r="CH62" s="874" t="s">
        <v>8</v>
      </c>
      <c r="CI62" s="875"/>
      <c r="CJ62" s="875"/>
      <c r="CK62" s="875"/>
      <c r="CL62" s="876"/>
      <c r="CM62" s="868" t="s">
        <v>9</v>
      </c>
      <c r="CN62" s="869"/>
      <c r="CO62" s="869"/>
      <c r="CP62" s="869"/>
      <c r="CQ62" s="870"/>
      <c r="CR62" s="868" t="s">
        <v>11</v>
      </c>
      <c r="CS62" s="875"/>
      <c r="CT62" s="875"/>
      <c r="CU62" s="875"/>
      <c r="CV62" s="875"/>
      <c r="CW62" s="910"/>
      <c r="CX62" s="911"/>
      <c r="CY62" s="911"/>
      <c r="CZ62" s="911"/>
      <c r="DA62" s="912"/>
      <c r="DB62" s="297"/>
      <c r="DC62" s="297"/>
      <c r="DD62" s="297"/>
      <c r="DE62" s="297"/>
      <c r="DF62" s="297"/>
      <c r="DG62" s="297"/>
      <c r="DH62" s="297"/>
      <c r="DI62" s="297"/>
      <c r="DJ62" s="297"/>
      <c r="DK62" s="297"/>
      <c r="DL62" s="297"/>
      <c r="DM62" s="297"/>
      <c r="DN62" s="297"/>
      <c r="DO62" s="297"/>
      <c r="DP62" s="297"/>
      <c r="DQ62" s="297"/>
      <c r="DR62" s="297"/>
      <c r="DS62" s="297"/>
      <c r="DT62" s="297"/>
      <c r="DU62" s="297"/>
      <c r="DV62" s="297"/>
    </row>
    <row r="63" spans="1:126" ht="8.1" customHeight="1" x14ac:dyDescent="0.2">
      <c r="A63" s="865"/>
      <c r="B63" s="301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1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1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3"/>
      <c r="BA63" s="302"/>
      <c r="BB63" s="302"/>
      <c r="BC63" s="302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  <c r="BR63" s="865"/>
      <c r="BS63" s="866"/>
      <c r="BT63" s="866"/>
      <c r="BU63" s="867"/>
      <c r="BV63" s="865"/>
      <c r="BW63" s="866"/>
      <c r="BX63" s="866"/>
      <c r="BY63" s="867"/>
      <c r="BZ63" s="923"/>
      <c r="CA63" s="923"/>
      <c r="CB63" s="923"/>
      <c r="CC63" s="923"/>
      <c r="CD63" s="923"/>
      <c r="CE63" s="923"/>
      <c r="CF63" s="923"/>
      <c r="CG63" s="923"/>
      <c r="CH63" s="865"/>
      <c r="CI63" s="866"/>
      <c r="CJ63" s="866"/>
      <c r="CK63" s="866"/>
      <c r="CL63" s="867"/>
      <c r="CM63" s="871"/>
      <c r="CN63" s="872"/>
      <c r="CO63" s="872"/>
      <c r="CP63" s="872"/>
      <c r="CQ63" s="873"/>
      <c r="CR63" s="865"/>
      <c r="CS63" s="866"/>
      <c r="CT63" s="866"/>
      <c r="CU63" s="866"/>
      <c r="CV63" s="866"/>
      <c r="CW63" s="913"/>
      <c r="CX63" s="914"/>
      <c r="CY63" s="914"/>
      <c r="CZ63" s="914"/>
      <c r="DA63" s="915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</row>
    <row r="64" spans="1:126" ht="7.5" customHeight="1" x14ac:dyDescent="0.2">
      <c r="A64" s="894">
        <v>7</v>
      </c>
      <c r="B64" s="924"/>
      <c r="C64" s="925"/>
      <c r="D64" s="925"/>
      <c r="E64" s="925"/>
      <c r="F64" s="925"/>
      <c r="G64" s="925"/>
      <c r="H64" s="925"/>
      <c r="I64" s="925"/>
      <c r="J64" s="925"/>
      <c r="K64" s="925"/>
      <c r="L64" s="925"/>
      <c r="M64" s="925"/>
      <c r="N64" s="925"/>
      <c r="O64" s="925"/>
      <c r="P64" s="925"/>
      <c r="Q64" s="925"/>
      <c r="R64" s="926"/>
      <c r="S64" s="413"/>
      <c r="T64" s="414"/>
      <c r="U64" s="414"/>
      <c r="V64" s="414"/>
      <c r="W64" s="882"/>
      <c r="X64" s="882"/>
      <c r="Y64" s="882"/>
      <c r="Z64" s="882"/>
      <c r="AA64" s="416"/>
      <c r="AB64" s="882"/>
      <c r="AC64" s="882"/>
      <c r="AD64" s="882"/>
      <c r="AE64" s="882"/>
      <c r="AF64" s="417"/>
      <c r="AG64" s="417"/>
      <c r="AH64" s="417"/>
      <c r="AI64" s="416"/>
      <c r="AJ64" s="413"/>
      <c r="AK64" s="414"/>
      <c r="AL64" s="414"/>
      <c r="AM64" s="414"/>
      <c r="AN64" s="882"/>
      <c r="AO64" s="882"/>
      <c r="AP64" s="882"/>
      <c r="AQ64" s="882"/>
      <c r="AR64" s="416"/>
      <c r="AS64" s="882"/>
      <c r="AT64" s="882"/>
      <c r="AU64" s="882"/>
      <c r="AV64" s="882"/>
      <c r="AW64" s="417"/>
      <c r="AX64" s="417"/>
      <c r="AY64" s="417"/>
      <c r="AZ64" s="418"/>
      <c r="BA64" s="419"/>
      <c r="BB64" s="420"/>
      <c r="BC64" s="420"/>
      <c r="BD64" s="420"/>
      <c r="BE64" s="885"/>
      <c r="BF64" s="885"/>
      <c r="BG64" s="885"/>
      <c r="BH64" s="885"/>
      <c r="BI64" s="422"/>
      <c r="BJ64" s="882"/>
      <c r="BK64" s="882"/>
      <c r="BL64" s="882"/>
      <c r="BM64" s="882"/>
      <c r="BN64" s="423"/>
      <c r="BO64" s="423"/>
      <c r="BP64" s="423"/>
      <c r="BQ64" s="422"/>
      <c r="BR64" s="881"/>
      <c r="BS64" s="882"/>
      <c r="BT64" s="882"/>
      <c r="BU64" s="883"/>
      <c r="BV64" s="881"/>
      <c r="BW64" s="882"/>
      <c r="BX64" s="882"/>
      <c r="BY64" s="883"/>
      <c r="BZ64" s="881"/>
      <c r="CA64" s="882"/>
      <c r="CB64" s="882"/>
      <c r="CC64" s="883"/>
      <c r="CD64" s="881"/>
      <c r="CE64" s="882"/>
      <c r="CF64" s="882"/>
      <c r="CG64" s="883"/>
      <c r="CH64" s="935"/>
      <c r="CI64" s="936"/>
      <c r="CJ64" s="936"/>
      <c r="CK64" s="936"/>
      <c r="CL64" s="936"/>
      <c r="CM64" s="935"/>
      <c r="CN64" s="936"/>
      <c r="CO64" s="936"/>
      <c r="CP64" s="936"/>
      <c r="CQ64" s="941"/>
      <c r="CR64" s="944"/>
      <c r="CS64" s="945"/>
      <c r="CT64" s="945"/>
      <c r="CU64" s="945"/>
      <c r="CV64" s="946"/>
      <c r="CW64" s="881"/>
      <c r="CX64" s="882"/>
      <c r="CY64" s="882"/>
      <c r="CZ64" s="882"/>
      <c r="DA64" s="883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1"/>
      <c r="DS64" s="291"/>
      <c r="DT64" s="291"/>
      <c r="DU64" s="291"/>
      <c r="DV64" s="291"/>
    </row>
    <row r="65" spans="1:126" ht="7.5" customHeight="1" x14ac:dyDescent="0.2">
      <c r="A65" s="895"/>
      <c r="B65" s="927"/>
      <c r="C65" s="928"/>
      <c r="D65" s="928"/>
      <c r="E65" s="928"/>
      <c r="F65" s="928"/>
      <c r="G65" s="928"/>
      <c r="H65" s="928"/>
      <c r="I65" s="928"/>
      <c r="J65" s="928"/>
      <c r="K65" s="928"/>
      <c r="L65" s="928"/>
      <c r="M65" s="928"/>
      <c r="N65" s="928"/>
      <c r="O65" s="928"/>
      <c r="P65" s="928"/>
      <c r="Q65" s="928"/>
      <c r="R65" s="929"/>
      <c r="S65" s="413"/>
      <c r="T65" s="414"/>
      <c r="U65" s="414"/>
      <c r="V65" s="414"/>
      <c r="W65" s="885"/>
      <c r="X65" s="885"/>
      <c r="Y65" s="885"/>
      <c r="Z65" s="885"/>
      <c r="AA65" s="422"/>
      <c r="AB65" s="885"/>
      <c r="AC65" s="885"/>
      <c r="AD65" s="885"/>
      <c r="AE65" s="885"/>
      <c r="AF65" s="417"/>
      <c r="AG65" s="417"/>
      <c r="AH65" s="417"/>
      <c r="AI65" s="416"/>
      <c r="AJ65" s="413"/>
      <c r="AK65" s="414"/>
      <c r="AL65" s="414"/>
      <c r="AM65" s="414"/>
      <c r="AN65" s="885"/>
      <c r="AO65" s="885"/>
      <c r="AP65" s="885"/>
      <c r="AQ65" s="885"/>
      <c r="AR65" s="422"/>
      <c r="AS65" s="885"/>
      <c r="AT65" s="885"/>
      <c r="AU65" s="885"/>
      <c r="AV65" s="885"/>
      <c r="AW65" s="417"/>
      <c r="AX65" s="417"/>
      <c r="AY65" s="417"/>
      <c r="AZ65" s="418"/>
      <c r="BA65" s="425"/>
      <c r="BB65" s="414"/>
      <c r="BC65" s="414"/>
      <c r="BD65" s="414"/>
      <c r="BE65" s="885"/>
      <c r="BF65" s="885"/>
      <c r="BG65" s="885"/>
      <c r="BH65" s="885"/>
      <c r="BI65" s="422"/>
      <c r="BJ65" s="885"/>
      <c r="BK65" s="885"/>
      <c r="BL65" s="885"/>
      <c r="BM65" s="885"/>
      <c r="BN65" s="417"/>
      <c r="BO65" s="417"/>
      <c r="BP65" s="417"/>
      <c r="BQ65" s="416"/>
      <c r="BR65" s="884"/>
      <c r="BS65" s="885"/>
      <c r="BT65" s="885"/>
      <c r="BU65" s="886"/>
      <c r="BV65" s="884"/>
      <c r="BW65" s="885"/>
      <c r="BX65" s="885"/>
      <c r="BY65" s="886"/>
      <c r="BZ65" s="884"/>
      <c r="CA65" s="885"/>
      <c r="CB65" s="885"/>
      <c r="CC65" s="886"/>
      <c r="CD65" s="884"/>
      <c r="CE65" s="885"/>
      <c r="CF65" s="885"/>
      <c r="CG65" s="886"/>
      <c r="CH65" s="937"/>
      <c r="CI65" s="938"/>
      <c r="CJ65" s="938"/>
      <c r="CK65" s="938"/>
      <c r="CL65" s="938"/>
      <c r="CM65" s="937"/>
      <c r="CN65" s="938"/>
      <c r="CO65" s="938"/>
      <c r="CP65" s="938"/>
      <c r="CQ65" s="942"/>
      <c r="CR65" s="947"/>
      <c r="CS65" s="948"/>
      <c r="CT65" s="948"/>
      <c r="CU65" s="948"/>
      <c r="CV65" s="949"/>
      <c r="CW65" s="884"/>
      <c r="CX65" s="885"/>
      <c r="CY65" s="885"/>
      <c r="CZ65" s="885"/>
      <c r="DA65" s="886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1"/>
      <c r="DS65" s="291"/>
      <c r="DT65" s="291"/>
      <c r="DU65" s="291"/>
      <c r="DV65" s="291"/>
    </row>
    <row r="66" spans="1:126" ht="7.5" customHeight="1" x14ac:dyDescent="0.2">
      <c r="A66" s="953" t="str">
        <f>IFERROR(VLOOKUP(A64,'抽選会用 '!$C$7:$D$28,2,FALSE),"")</f>
        <v>KYOTO気づきエンジェルズ</v>
      </c>
      <c r="B66" s="927"/>
      <c r="C66" s="928"/>
      <c r="D66" s="928"/>
      <c r="E66" s="928"/>
      <c r="F66" s="928"/>
      <c r="G66" s="928"/>
      <c r="H66" s="928"/>
      <c r="I66" s="928"/>
      <c r="J66" s="928"/>
      <c r="K66" s="928"/>
      <c r="L66" s="928"/>
      <c r="M66" s="928"/>
      <c r="N66" s="928"/>
      <c r="O66" s="928"/>
      <c r="P66" s="928"/>
      <c r="Q66" s="928"/>
      <c r="R66" s="929"/>
      <c r="S66" s="884"/>
      <c r="T66" s="885"/>
      <c r="U66" s="885"/>
      <c r="V66" s="885"/>
      <c r="W66" s="885"/>
      <c r="X66" s="885"/>
      <c r="Y66" s="885"/>
      <c r="Z66" s="885"/>
      <c r="AA66" s="416"/>
      <c r="AB66" s="885"/>
      <c r="AC66" s="885"/>
      <c r="AD66" s="885"/>
      <c r="AE66" s="885"/>
      <c r="AF66" s="885"/>
      <c r="AG66" s="885"/>
      <c r="AH66" s="885"/>
      <c r="AI66" s="886"/>
      <c r="AJ66" s="954"/>
      <c r="AK66" s="955"/>
      <c r="AL66" s="955"/>
      <c r="AM66" s="955"/>
      <c r="AN66" s="885"/>
      <c r="AO66" s="885"/>
      <c r="AP66" s="885"/>
      <c r="AQ66" s="885"/>
      <c r="AR66" s="416"/>
      <c r="AS66" s="885"/>
      <c r="AT66" s="885"/>
      <c r="AU66" s="885"/>
      <c r="AV66" s="885"/>
      <c r="AW66" s="885"/>
      <c r="AX66" s="885"/>
      <c r="AY66" s="885"/>
      <c r="AZ66" s="886"/>
      <c r="BA66" s="933"/>
      <c r="BB66" s="934"/>
      <c r="BC66" s="934"/>
      <c r="BD66" s="934"/>
      <c r="BE66" s="885"/>
      <c r="BF66" s="885"/>
      <c r="BG66" s="885"/>
      <c r="BH66" s="885"/>
      <c r="BI66" s="416"/>
      <c r="BJ66" s="885"/>
      <c r="BK66" s="885"/>
      <c r="BL66" s="885"/>
      <c r="BM66" s="885"/>
      <c r="BN66" s="885"/>
      <c r="BO66" s="885"/>
      <c r="BP66" s="885"/>
      <c r="BQ66" s="886"/>
      <c r="BR66" s="884"/>
      <c r="BS66" s="885"/>
      <c r="BT66" s="885"/>
      <c r="BU66" s="886"/>
      <c r="BV66" s="884"/>
      <c r="BW66" s="885"/>
      <c r="BX66" s="885"/>
      <c r="BY66" s="886"/>
      <c r="BZ66" s="884"/>
      <c r="CA66" s="885"/>
      <c r="CB66" s="885"/>
      <c r="CC66" s="886"/>
      <c r="CD66" s="884"/>
      <c r="CE66" s="885"/>
      <c r="CF66" s="885"/>
      <c r="CG66" s="886"/>
      <c r="CH66" s="937"/>
      <c r="CI66" s="938"/>
      <c r="CJ66" s="938"/>
      <c r="CK66" s="938"/>
      <c r="CL66" s="938"/>
      <c r="CM66" s="937"/>
      <c r="CN66" s="938"/>
      <c r="CO66" s="938"/>
      <c r="CP66" s="938"/>
      <c r="CQ66" s="942"/>
      <c r="CR66" s="947"/>
      <c r="CS66" s="948"/>
      <c r="CT66" s="948"/>
      <c r="CU66" s="948"/>
      <c r="CV66" s="949"/>
      <c r="CW66" s="884"/>
      <c r="CX66" s="885"/>
      <c r="CY66" s="885"/>
      <c r="CZ66" s="885"/>
      <c r="DA66" s="886"/>
      <c r="DB66" s="297"/>
      <c r="DC66" s="297"/>
      <c r="DD66" s="297"/>
      <c r="DE66" s="297"/>
      <c r="DF66" s="297"/>
      <c r="DG66" s="297"/>
      <c r="DH66" s="297"/>
      <c r="DI66" s="297"/>
      <c r="DJ66" s="297"/>
      <c r="DK66" s="297"/>
      <c r="DL66" s="297"/>
      <c r="DM66" s="297"/>
      <c r="DN66" s="297"/>
      <c r="DO66" s="297"/>
      <c r="DP66" s="297"/>
      <c r="DQ66" s="297"/>
      <c r="DR66" s="291"/>
      <c r="DS66" s="291"/>
      <c r="DT66" s="291"/>
      <c r="DU66" s="291"/>
      <c r="DV66" s="291"/>
    </row>
    <row r="67" spans="1:126" ht="7.5" customHeight="1" x14ac:dyDescent="0.2">
      <c r="A67" s="953" t="str">
        <f>IFERROR(VLOOKUP(A66,'抽選会用 '!$C$7:$D$28,3,FALSE),"")</f>
        <v/>
      </c>
      <c r="B67" s="927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9"/>
      <c r="S67" s="884"/>
      <c r="T67" s="885"/>
      <c r="U67" s="885"/>
      <c r="V67" s="885"/>
      <c r="W67" s="885"/>
      <c r="X67" s="885"/>
      <c r="Y67" s="885"/>
      <c r="Z67" s="885"/>
      <c r="AA67" s="416"/>
      <c r="AB67" s="885"/>
      <c r="AC67" s="885"/>
      <c r="AD67" s="885"/>
      <c r="AE67" s="885"/>
      <c r="AF67" s="885"/>
      <c r="AG67" s="885"/>
      <c r="AH67" s="885"/>
      <c r="AI67" s="886"/>
      <c r="AJ67" s="954"/>
      <c r="AK67" s="955"/>
      <c r="AL67" s="955"/>
      <c r="AM67" s="955"/>
      <c r="AN67" s="885"/>
      <c r="AO67" s="885"/>
      <c r="AP67" s="885"/>
      <c r="AQ67" s="885"/>
      <c r="AR67" s="416"/>
      <c r="AS67" s="885"/>
      <c r="AT67" s="885"/>
      <c r="AU67" s="885"/>
      <c r="AV67" s="885"/>
      <c r="AW67" s="885"/>
      <c r="AX67" s="885"/>
      <c r="AY67" s="885"/>
      <c r="AZ67" s="886"/>
      <c r="BA67" s="933"/>
      <c r="BB67" s="934"/>
      <c r="BC67" s="934"/>
      <c r="BD67" s="934"/>
      <c r="BE67" s="885"/>
      <c r="BF67" s="885"/>
      <c r="BG67" s="885"/>
      <c r="BH67" s="885"/>
      <c r="BI67" s="416"/>
      <c r="BJ67" s="885"/>
      <c r="BK67" s="885"/>
      <c r="BL67" s="885"/>
      <c r="BM67" s="885"/>
      <c r="BN67" s="885"/>
      <c r="BO67" s="885"/>
      <c r="BP67" s="885"/>
      <c r="BQ67" s="886"/>
      <c r="BR67" s="884"/>
      <c r="BS67" s="885"/>
      <c r="BT67" s="885"/>
      <c r="BU67" s="886"/>
      <c r="BV67" s="884"/>
      <c r="BW67" s="885"/>
      <c r="BX67" s="885"/>
      <c r="BY67" s="886"/>
      <c r="BZ67" s="884"/>
      <c r="CA67" s="885"/>
      <c r="CB67" s="885"/>
      <c r="CC67" s="886"/>
      <c r="CD67" s="884"/>
      <c r="CE67" s="885"/>
      <c r="CF67" s="885"/>
      <c r="CG67" s="886"/>
      <c r="CH67" s="937"/>
      <c r="CI67" s="938"/>
      <c r="CJ67" s="938"/>
      <c r="CK67" s="938"/>
      <c r="CL67" s="938"/>
      <c r="CM67" s="937"/>
      <c r="CN67" s="938"/>
      <c r="CO67" s="938"/>
      <c r="CP67" s="938"/>
      <c r="CQ67" s="942"/>
      <c r="CR67" s="947"/>
      <c r="CS67" s="948"/>
      <c r="CT67" s="948"/>
      <c r="CU67" s="948"/>
      <c r="CV67" s="949"/>
      <c r="CW67" s="884"/>
      <c r="CX67" s="885"/>
      <c r="CY67" s="885"/>
      <c r="CZ67" s="885"/>
      <c r="DA67" s="886"/>
      <c r="DB67" s="297"/>
      <c r="DC67" s="297"/>
      <c r="DD67" s="297"/>
      <c r="DE67" s="297"/>
      <c r="DF67" s="297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1"/>
      <c r="DS67" s="291"/>
      <c r="DT67" s="291"/>
      <c r="DU67" s="291"/>
      <c r="DV67" s="291"/>
    </row>
    <row r="68" spans="1:126" ht="7.5" customHeight="1" x14ac:dyDescent="0.2">
      <c r="A68" s="304"/>
      <c r="B68" s="927"/>
      <c r="C68" s="928"/>
      <c r="D68" s="928"/>
      <c r="E68" s="928"/>
      <c r="F68" s="928"/>
      <c r="G68" s="928"/>
      <c r="H68" s="928"/>
      <c r="I68" s="928"/>
      <c r="J68" s="928"/>
      <c r="K68" s="928"/>
      <c r="L68" s="928"/>
      <c r="M68" s="928"/>
      <c r="N68" s="928"/>
      <c r="O68" s="928"/>
      <c r="P68" s="928"/>
      <c r="Q68" s="928"/>
      <c r="R68" s="929"/>
      <c r="S68" s="413"/>
      <c r="T68" s="414"/>
      <c r="U68" s="414"/>
      <c r="V68" s="414"/>
      <c r="W68" s="885"/>
      <c r="X68" s="885"/>
      <c r="Y68" s="885"/>
      <c r="Z68" s="885"/>
      <c r="AA68" s="416"/>
      <c r="AB68" s="885"/>
      <c r="AC68" s="885"/>
      <c r="AD68" s="885"/>
      <c r="AE68" s="885"/>
      <c r="AF68" s="417"/>
      <c r="AG68" s="417"/>
      <c r="AH68" s="417"/>
      <c r="AI68" s="416"/>
      <c r="AJ68" s="413"/>
      <c r="AK68" s="414"/>
      <c r="AL68" s="414"/>
      <c r="AM68" s="414"/>
      <c r="AN68" s="885"/>
      <c r="AO68" s="885"/>
      <c r="AP68" s="885"/>
      <c r="AQ68" s="885"/>
      <c r="AR68" s="416"/>
      <c r="AS68" s="885"/>
      <c r="AT68" s="885"/>
      <c r="AU68" s="885"/>
      <c r="AV68" s="885"/>
      <c r="AW68" s="417"/>
      <c r="AX68" s="417"/>
      <c r="AY68" s="417"/>
      <c r="AZ68" s="418"/>
      <c r="BA68" s="425"/>
      <c r="BB68" s="414"/>
      <c r="BC68" s="414"/>
      <c r="BD68" s="414"/>
      <c r="BE68" s="885"/>
      <c r="BF68" s="885"/>
      <c r="BG68" s="885"/>
      <c r="BH68" s="885"/>
      <c r="BI68" s="416"/>
      <c r="BJ68" s="885"/>
      <c r="BK68" s="885"/>
      <c r="BL68" s="885"/>
      <c r="BM68" s="885"/>
      <c r="BN68" s="417"/>
      <c r="BO68" s="417"/>
      <c r="BP68" s="417"/>
      <c r="BQ68" s="416"/>
      <c r="BR68" s="884"/>
      <c r="BS68" s="885"/>
      <c r="BT68" s="885"/>
      <c r="BU68" s="886"/>
      <c r="BV68" s="884"/>
      <c r="BW68" s="885"/>
      <c r="BX68" s="885"/>
      <c r="BY68" s="886"/>
      <c r="BZ68" s="884"/>
      <c r="CA68" s="885"/>
      <c r="CB68" s="885"/>
      <c r="CC68" s="886"/>
      <c r="CD68" s="884"/>
      <c r="CE68" s="885"/>
      <c r="CF68" s="885"/>
      <c r="CG68" s="886"/>
      <c r="CH68" s="937"/>
      <c r="CI68" s="938"/>
      <c r="CJ68" s="938"/>
      <c r="CK68" s="938"/>
      <c r="CL68" s="938"/>
      <c r="CM68" s="937"/>
      <c r="CN68" s="938"/>
      <c r="CO68" s="938"/>
      <c r="CP68" s="938"/>
      <c r="CQ68" s="942"/>
      <c r="CR68" s="947"/>
      <c r="CS68" s="948"/>
      <c r="CT68" s="948"/>
      <c r="CU68" s="948"/>
      <c r="CV68" s="949"/>
      <c r="CW68" s="884"/>
      <c r="CX68" s="885"/>
      <c r="CY68" s="885"/>
      <c r="CZ68" s="885"/>
      <c r="DA68" s="886"/>
      <c r="DB68" s="297"/>
      <c r="DC68" s="297"/>
      <c r="DD68" s="297"/>
      <c r="DE68" s="297"/>
      <c r="DF68" s="297"/>
      <c r="DG68" s="297"/>
      <c r="DH68" s="297"/>
      <c r="DI68" s="297"/>
      <c r="DJ68" s="297"/>
      <c r="DK68" s="297"/>
      <c r="DL68" s="297"/>
      <c r="DM68" s="297"/>
      <c r="DN68" s="297"/>
      <c r="DO68" s="297"/>
      <c r="DP68" s="297"/>
      <c r="DQ68" s="297"/>
      <c r="DR68" s="291"/>
      <c r="DS68" s="291"/>
      <c r="DT68" s="291"/>
      <c r="DU68" s="291"/>
      <c r="DV68" s="291"/>
    </row>
    <row r="69" spans="1:126" ht="7.5" customHeight="1" x14ac:dyDescent="0.2">
      <c r="A69" s="306"/>
      <c r="B69" s="930"/>
      <c r="C69" s="931"/>
      <c r="D69" s="931"/>
      <c r="E69" s="931"/>
      <c r="F69" s="931"/>
      <c r="G69" s="931"/>
      <c r="H69" s="931"/>
      <c r="I69" s="931"/>
      <c r="J69" s="931"/>
      <c r="K69" s="931"/>
      <c r="L69" s="931"/>
      <c r="M69" s="931"/>
      <c r="N69" s="931"/>
      <c r="O69" s="931"/>
      <c r="P69" s="931"/>
      <c r="Q69" s="931"/>
      <c r="R69" s="932"/>
      <c r="S69" s="430"/>
      <c r="T69" s="431"/>
      <c r="U69" s="431"/>
      <c r="V69" s="431"/>
      <c r="W69" s="888"/>
      <c r="X69" s="888"/>
      <c r="Y69" s="888"/>
      <c r="Z69" s="888"/>
      <c r="AA69" s="433"/>
      <c r="AB69" s="888"/>
      <c r="AC69" s="888"/>
      <c r="AD69" s="888"/>
      <c r="AE69" s="888"/>
      <c r="AF69" s="434"/>
      <c r="AG69" s="434"/>
      <c r="AH69" s="434"/>
      <c r="AI69" s="435"/>
      <c r="AJ69" s="430"/>
      <c r="AK69" s="431"/>
      <c r="AL69" s="431"/>
      <c r="AM69" s="431"/>
      <c r="AN69" s="888"/>
      <c r="AO69" s="888"/>
      <c r="AP69" s="888"/>
      <c r="AQ69" s="888"/>
      <c r="AR69" s="433"/>
      <c r="AS69" s="888"/>
      <c r="AT69" s="888"/>
      <c r="AU69" s="888"/>
      <c r="AV69" s="888"/>
      <c r="AW69" s="434"/>
      <c r="AX69" s="434"/>
      <c r="AY69" s="434"/>
      <c r="AZ69" s="436"/>
      <c r="BA69" s="437"/>
      <c r="BB69" s="431"/>
      <c r="BC69" s="431"/>
      <c r="BD69" s="431"/>
      <c r="BE69" s="888"/>
      <c r="BF69" s="888"/>
      <c r="BG69" s="888"/>
      <c r="BH69" s="888"/>
      <c r="BI69" s="433"/>
      <c r="BJ69" s="888"/>
      <c r="BK69" s="888"/>
      <c r="BL69" s="888"/>
      <c r="BM69" s="888"/>
      <c r="BN69" s="434"/>
      <c r="BO69" s="434"/>
      <c r="BP69" s="434"/>
      <c r="BQ69" s="435"/>
      <c r="BR69" s="887"/>
      <c r="BS69" s="888"/>
      <c r="BT69" s="888"/>
      <c r="BU69" s="889"/>
      <c r="BV69" s="887"/>
      <c r="BW69" s="888"/>
      <c r="BX69" s="888"/>
      <c r="BY69" s="889"/>
      <c r="BZ69" s="887"/>
      <c r="CA69" s="888"/>
      <c r="CB69" s="888"/>
      <c r="CC69" s="889"/>
      <c r="CD69" s="887"/>
      <c r="CE69" s="888"/>
      <c r="CF69" s="888"/>
      <c r="CG69" s="889"/>
      <c r="CH69" s="939"/>
      <c r="CI69" s="940"/>
      <c r="CJ69" s="940"/>
      <c r="CK69" s="940"/>
      <c r="CL69" s="940"/>
      <c r="CM69" s="939"/>
      <c r="CN69" s="940"/>
      <c r="CO69" s="940"/>
      <c r="CP69" s="940"/>
      <c r="CQ69" s="943"/>
      <c r="CR69" s="950"/>
      <c r="CS69" s="951"/>
      <c r="CT69" s="951"/>
      <c r="CU69" s="951"/>
      <c r="CV69" s="952"/>
      <c r="CW69" s="887"/>
      <c r="CX69" s="888"/>
      <c r="CY69" s="888"/>
      <c r="CZ69" s="888"/>
      <c r="DA69" s="889"/>
      <c r="DB69" s="297"/>
      <c r="DC69" s="297"/>
      <c r="DD69" s="297"/>
      <c r="DE69" s="297"/>
      <c r="DF69" s="297"/>
      <c r="DG69" s="297"/>
      <c r="DH69" s="297"/>
      <c r="DI69" s="297"/>
      <c r="DJ69" s="297"/>
      <c r="DK69" s="297"/>
      <c r="DL69" s="297"/>
      <c r="DM69" s="297"/>
      <c r="DN69" s="297"/>
      <c r="DO69" s="297"/>
      <c r="DP69" s="297"/>
      <c r="DQ69" s="297"/>
      <c r="DR69" s="291"/>
      <c r="DS69" s="291"/>
      <c r="DT69" s="291"/>
      <c r="DU69" s="291"/>
      <c r="DV69" s="291"/>
    </row>
    <row r="70" spans="1:126" ht="7.5" customHeight="1" x14ac:dyDescent="0.2">
      <c r="A70" s="894">
        <v>8</v>
      </c>
      <c r="B70" s="425"/>
      <c r="C70" s="414"/>
      <c r="D70" s="414"/>
      <c r="E70" s="414"/>
      <c r="F70" s="885"/>
      <c r="G70" s="885"/>
      <c r="H70" s="885"/>
      <c r="I70" s="885"/>
      <c r="J70" s="416"/>
      <c r="K70" s="885"/>
      <c r="L70" s="885"/>
      <c r="M70" s="885"/>
      <c r="N70" s="885"/>
      <c r="O70" s="417"/>
      <c r="P70" s="417"/>
      <c r="Q70" s="417"/>
      <c r="R70" s="416"/>
      <c r="S70" s="924"/>
      <c r="T70" s="925"/>
      <c r="U70" s="925"/>
      <c r="V70" s="925"/>
      <c r="W70" s="925"/>
      <c r="X70" s="925"/>
      <c r="Y70" s="925"/>
      <c r="Z70" s="925"/>
      <c r="AA70" s="925"/>
      <c r="AB70" s="925"/>
      <c r="AC70" s="925"/>
      <c r="AD70" s="925"/>
      <c r="AE70" s="925"/>
      <c r="AF70" s="925"/>
      <c r="AG70" s="925"/>
      <c r="AH70" s="925"/>
      <c r="AI70" s="926"/>
      <c r="AJ70" s="413"/>
      <c r="AK70" s="414"/>
      <c r="AL70" s="414"/>
      <c r="AM70" s="414"/>
      <c r="AN70" s="882"/>
      <c r="AO70" s="882"/>
      <c r="AP70" s="882"/>
      <c r="AQ70" s="882"/>
      <c r="AR70" s="416"/>
      <c r="AS70" s="882"/>
      <c r="AT70" s="882"/>
      <c r="AU70" s="882"/>
      <c r="AV70" s="882"/>
      <c r="AW70" s="417"/>
      <c r="AX70" s="417"/>
      <c r="AY70" s="417"/>
      <c r="AZ70" s="417"/>
      <c r="BA70" s="419"/>
      <c r="BB70" s="420"/>
      <c r="BC70" s="420"/>
      <c r="BD70" s="420"/>
      <c r="BE70" s="882"/>
      <c r="BF70" s="882"/>
      <c r="BG70" s="882"/>
      <c r="BH70" s="882"/>
      <c r="BI70" s="422"/>
      <c r="BJ70" s="882"/>
      <c r="BK70" s="882"/>
      <c r="BL70" s="882"/>
      <c r="BM70" s="882"/>
      <c r="BN70" s="423"/>
      <c r="BO70" s="423"/>
      <c r="BP70" s="423"/>
      <c r="BQ70" s="422"/>
      <c r="BR70" s="881"/>
      <c r="BS70" s="882"/>
      <c r="BT70" s="882"/>
      <c r="BU70" s="883"/>
      <c r="BV70" s="881"/>
      <c r="BW70" s="882"/>
      <c r="BX70" s="882"/>
      <c r="BY70" s="883"/>
      <c r="BZ70" s="881"/>
      <c r="CA70" s="882"/>
      <c r="CB70" s="882"/>
      <c r="CC70" s="883"/>
      <c r="CD70" s="881"/>
      <c r="CE70" s="882"/>
      <c r="CF70" s="882"/>
      <c r="CG70" s="883"/>
      <c r="CH70" s="935"/>
      <c r="CI70" s="936"/>
      <c r="CJ70" s="936"/>
      <c r="CK70" s="936"/>
      <c r="CL70" s="936"/>
      <c r="CM70" s="935"/>
      <c r="CN70" s="936"/>
      <c r="CO70" s="936"/>
      <c r="CP70" s="936"/>
      <c r="CQ70" s="941"/>
      <c r="CR70" s="944"/>
      <c r="CS70" s="945"/>
      <c r="CT70" s="945"/>
      <c r="CU70" s="945"/>
      <c r="CV70" s="946"/>
      <c r="CW70" s="881"/>
      <c r="CX70" s="882"/>
      <c r="CY70" s="882"/>
      <c r="CZ70" s="882"/>
      <c r="DA70" s="883"/>
      <c r="DB70" s="297"/>
      <c r="DC70" s="297"/>
      <c r="DD70" s="297"/>
      <c r="DE70" s="297"/>
      <c r="DF70" s="297"/>
      <c r="DG70" s="297"/>
      <c r="DH70" s="297"/>
      <c r="DI70" s="297"/>
      <c r="DJ70" s="297"/>
      <c r="DK70" s="297"/>
      <c r="DL70" s="297"/>
      <c r="DM70" s="297"/>
      <c r="DN70" s="297"/>
      <c r="DO70" s="297"/>
      <c r="DP70" s="297"/>
      <c r="DQ70" s="297"/>
      <c r="DR70" s="297"/>
      <c r="DS70" s="297"/>
      <c r="DT70" s="297"/>
      <c r="DU70" s="297"/>
      <c r="DV70" s="297"/>
    </row>
    <row r="71" spans="1:126" ht="7.5" customHeight="1" x14ac:dyDescent="0.2">
      <c r="A71" s="895"/>
      <c r="B71" s="425"/>
      <c r="C71" s="414"/>
      <c r="D71" s="414"/>
      <c r="E71" s="414"/>
      <c r="F71" s="885"/>
      <c r="G71" s="885"/>
      <c r="H71" s="885"/>
      <c r="I71" s="885"/>
      <c r="J71" s="422"/>
      <c r="K71" s="885"/>
      <c r="L71" s="885"/>
      <c r="M71" s="885"/>
      <c r="N71" s="885"/>
      <c r="O71" s="417"/>
      <c r="P71" s="417"/>
      <c r="Q71" s="417"/>
      <c r="R71" s="416"/>
      <c r="S71" s="927"/>
      <c r="T71" s="928"/>
      <c r="U71" s="928"/>
      <c r="V71" s="928"/>
      <c r="W71" s="928"/>
      <c r="X71" s="928"/>
      <c r="Y71" s="928"/>
      <c r="Z71" s="928"/>
      <c r="AA71" s="928"/>
      <c r="AB71" s="928"/>
      <c r="AC71" s="928"/>
      <c r="AD71" s="928"/>
      <c r="AE71" s="928"/>
      <c r="AF71" s="928"/>
      <c r="AG71" s="928"/>
      <c r="AH71" s="928"/>
      <c r="AI71" s="929"/>
      <c r="AJ71" s="413"/>
      <c r="AK71" s="414"/>
      <c r="AL71" s="414"/>
      <c r="AM71" s="414"/>
      <c r="AN71" s="885"/>
      <c r="AO71" s="885"/>
      <c r="AP71" s="885"/>
      <c r="AQ71" s="885"/>
      <c r="AR71" s="422"/>
      <c r="AS71" s="885"/>
      <c r="AT71" s="885"/>
      <c r="AU71" s="885"/>
      <c r="AV71" s="885"/>
      <c r="AW71" s="417"/>
      <c r="AX71" s="417"/>
      <c r="AY71" s="417"/>
      <c r="AZ71" s="417"/>
      <c r="BA71" s="425"/>
      <c r="BB71" s="414"/>
      <c r="BC71" s="414"/>
      <c r="BD71" s="414"/>
      <c r="BE71" s="885"/>
      <c r="BF71" s="885"/>
      <c r="BG71" s="885"/>
      <c r="BH71" s="885"/>
      <c r="BI71" s="422"/>
      <c r="BJ71" s="885"/>
      <c r="BK71" s="885"/>
      <c r="BL71" s="885"/>
      <c r="BM71" s="885"/>
      <c r="BN71" s="417"/>
      <c r="BO71" s="417"/>
      <c r="BP71" s="417"/>
      <c r="BQ71" s="416"/>
      <c r="BR71" s="884"/>
      <c r="BS71" s="885"/>
      <c r="BT71" s="885"/>
      <c r="BU71" s="886"/>
      <c r="BV71" s="884"/>
      <c r="BW71" s="885"/>
      <c r="BX71" s="885"/>
      <c r="BY71" s="886"/>
      <c r="BZ71" s="884"/>
      <c r="CA71" s="885"/>
      <c r="CB71" s="885"/>
      <c r="CC71" s="886"/>
      <c r="CD71" s="884"/>
      <c r="CE71" s="885"/>
      <c r="CF71" s="885"/>
      <c r="CG71" s="886"/>
      <c r="CH71" s="937"/>
      <c r="CI71" s="938"/>
      <c r="CJ71" s="938"/>
      <c r="CK71" s="938"/>
      <c r="CL71" s="938"/>
      <c r="CM71" s="937"/>
      <c r="CN71" s="938"/>
      <c r="CO71" s="938"/>
      <c r="CP71" s="938"/>
      <c r="CQ71" s="942"/>
      <c r="CR71" s="947"/>
      <c r="CS71" s="948"/>
      <c r="CT71" s="948"/>
      <c r="CU71" s="948"/>
      <c r="CV71" s="949"/>
      <c r="CW71" s="884"/>
      <c r="CX71" s="885"/>
      <c r="CY71" s="885"/>
      <c r="CZ71" s="885"/>
      <c r="DA71" s="886"/>
      <c r="DB71" s="297"/>
      <c r="DC71" s="297"/>
      <c r="DD71" s="297"/>
      <c r="DE71" s="297"/>
      <c r="DF71" s="297"/>
      <c r="DG71" s="297"/>
      <c r="DH71" s="297"/>
      <c r="DI71" s="297"/>
      <c r="DJ71" s="297"/>
      <c r="DK71" s="297"/>
      <c r="DL71" s="297"/>
      <c r="DM71" s="297"/>
      <c r="DN71" s="297"/>
      <c r="DO71" s="297"/>
      <c r="DP71" s="297"/>
      <c r="DQ71" s="297"/>
      <c r="DR71" s="297"/>
      <c r="DS71" s="297"/>
      <c r="DT71" s="297"/>
      <c r="DU71" s="297"/>
      <c r="DV71" s="297"/>
    </row>
    <row r="72" spans="1:126" ht="7.5" customHeight="1" x14ac:dyDescent="0.2">
      <c r="A72" s="890" t="str">
        <f>IFERROR(VLOOKUP(A70,'抽選会用 '!$C$7:$D$28,2,FALSE),"")</f>
        <v>ＶＣ京都</v>
      </c>
      <c r="B72" s="884"/>
      <c r="C72" s="885"/>
      <c r="D72" s="885"/>
      <c r="E72" s="885"/>
      <c r="F72" s="885"/>
      <c r="G72" s="885"/>
      <c r="H72" s="885"/>
      <c r="I72" s="885"/>
      <c r="J72" s="416"/>
      <c r="K72" s="885"/>
      <c r="L72" s="885"/>
      <c r="M72" s="885"/>
      <c r="N72" s="885"/>
      <c r="O72" s="885"/>
      <c r="P72" s="885"/>
      <c r="Q72" s="885"/>
      <c r="R72" s="886"/>
      <c r="S72" s="927"/>
      <c r="T72" s="928"/>
      <c r="U72" s="928"/>
      <c r="V72" s="928"/>
      <c r="W72" s="928"/>
      <c r="X72" s="928"/>
      <c r="Y72" s="928"/>
      <c r="Z72" s="928"/>
      <c r="AA72" s="928"/>
      <c r="AB72" s="928"/>
      <c r="AC72" s="928"/>
      <c r="AD72" s="928"/>
      <c r="AE72" s="928"/>
      <c r="AF72" s="928"/>
      <c r="AG72" s="928"/>
      <c r="AH72" s="928"/>
      <c r="AI72" s="929"/>
      <c r="AJ72" s="954"/>
      <c r="AK72" s="955"/>
      <c r="AL72" s="955"/>
      <c r="AM72" s="955"/>
      <c r="AN72" s="885"/>
      <c r="AO72" s="885"/>
      <c r="AP72" s="885"/>
      <c r="AQ72" s="885"/>
      <c r="AR72" s="416"/>
      <c r="AS72" s="885"/>
      <c r="AT72" s="885"/>
      <c r="AU72" s="885"/>
      <c r="AV72" s="885"/>
      <c r="AW72" s="885"/>
      <c r="AX72" s="885"/>
      <c r="AY72" s="885"/>
      <c r="AZ72" s="886"/>
      <c r="BA72" s="933"/>
      <c r="BB72" s="934"/>
      <c r="BC72" s="934"/>
      <c r="BD72" s="934"/>
      <c r="BE72" s="885"/>
      <c r="BF72" s="885"/>
      <c r="BG72" s="885"/>
      <c r="BH72" s="885"/>
      <c r="BI72" s="416"/>
      <c r="BJ72" s="885"/>
      <c r="BK72" s="885"/>
      <c r="BL72" s="885"/>
      <c r="BM72" s="885"/>
      <c r="BN72" s="885"/>
      <c r="BO72" s="885"/>
      <c r="BP72" s="885"/>
      <c r="BQ72" s="886"/>
      <c r="BR72" s="884"/>
      <c r="BS72" s="885"/>
      <c r="BT72" s="885"/>
      <c r="BU72" s="886"/>
      <c r="BV72" s="884"/>
      <c r="BW72" s="885"/>
      <c r="BX72" s="885"/>
      <c r="BY72" s="886"/>
      <c r="BZ72" s="884"/>
      <c r="CA72" s="885"/>
      <c r="CB72" s="885"/>
      <c r="CC72" s="886"/>
      <c r="CD72" s="884"/>
      <c r="CE72" s="885"/>
      <c r="CF72" s="885"/>
      <c r="CG72" s="886"/>
      <c r="CH72" s="937"/>
      <c r="CI72" s="938"/>
      <c r="CJ72" s="938"/>
      <c r="CK72" s="938"/>
      <c r="CL72" s="938"/>
      <c r="CM72" s="937"/>
      <c r="CN72" s="938"/>
      <c r="CO72" s="938"/>
      <c r="CP72" s="938"/>
      <c r="CQ72" s="942"/>
      <c r="CR72" s="947"/>
      <c r="CS72" s="948"/>
      <c r="CT72" s="948"/>
      <c r="CU72" s="948"/>
      <c r="CV72" s="949"/>
      <c r="CW72" s="884"/>
      <c r="CX72" s="885"/>
      <c r="CY72" s="885"/>
      <c r="CZ72" s="885"/>
      <c r="DA72" s="886"/>
      <c r="DB72" s="297"/>
      <c r="DC72" s="297"/>
      <c r="DD72" s="297"/>
      <c r="DE72" s="297"/>
      <c r="DF72" s="297"/>
      <c r="DG72" s="297"/>
      <c r="DH72" s="297"/>
      <c r="DI72" s="297"/>
      <c r="DJ72" s="297"/>
      <c r="DK72" s="297"/>
      <c r="DL72" s="297"/>
      <c r="DM72" s="297"/>
      <c r="DN72" s="297"/>
      <c r="DO72" s="297"/>
      <c r="DP72" s="297"/>
      <c r="DQ72" s="297"/>
      <c r="DR72" s="297"/>
      <c r="DS72" s="297"/>
      <c r="DT72" s="297"/>
      <c r="DU72" s="297"/>
      <c r="DV72" s="297"/>
    </row>
    <row r="73" spans="1:126" ht="7.5" customHeight="1" x14ac:dyDescent="0.2">
      <c r="A73" s="890" t="str">
        <f>IFERROR(VLOOKUP(A72,'抽選会用 '!$C$7:$D$28,3,FALSE),"")</f>
        <v/>
      </c>
      <c r="B73" s="884"/>
      <c r="C73" s="885"/>
      <c r="D73" s="885"/>
      <c r="E73" s="885"/>
      <c r="F73" s="885"/>
      <c r="G73" s="885"/>
      <c r="H73" s="885"/>
      <c r="I73" s="885"/>
      <c r="J73" s="416"/>
      <c r="K73" s="885"/>
      <c r="L73" s="885"/>
      <c r="M73" s="885"/>
      <c r="N73" s="885"/>
      <c r="O73" s="885"/>
      <c r="P73" s="885"/>
      <c r="Q73" s="885"/>
      <c r="R73" s="886"/>
      <c r="S73" s="927"/>
      <c r="T73" s="928"/>
      <c r="U73" s="928"/>
      <c r="V73" s="928"/>
      <c r="W73" s="928"/>
      <c r="X73" s="928"/>
      <c r="Y73" s="928"/>
      <c r="Z73" s="928"/>
      <c r="AA73" s="928"/>
      <c r="AB73" s="928"/>
      <c r="AC73" s="928"/>
      <c r="AD73" s="928"/>
      <c r="AE73" s="928"/>
      <c r="AF73" s="928"/>
      <c r="AG73" s="928"/>
      <c r="AH73" s="928"/>
      <c r="AI73" s="929"/>
      <c r="AJ73" s="954"/>
      <c r="AK73" s="955"/>
      <c r="AL73" s="955"/>
      <c r="AM73" s="955"/>
      <c r="AN73" s="885"/>
      <c r="AO73" s="885"/>
      <c r="AP73" s="885"/>
      <c r="AQ73" s="885"/>
      <c r="AR73" s="416"/>
      <c r="AS73" s="885"/>
      <c r="AT73" s="885"/>
      <c r="AU73" s="885"/>
      <c r="AV73" s="885"/>
      <c r="AW73" s="885"/>
      <c r="AX73" s="885"/>
      <c r="AY73" s="885"/>
      <c r="AZ73" s="886"/>
      <c r="BA73" s="933"/>
      <c r="BB73" s="934"/>
      <c r="BC73" s="934"/>
      <c r="BD73" s="934"/>
      <c r="BE73" s="885"/>
      <c r="BF73" s="885"/>
      <c r="BG73" s="885"/>
      <c r="BH73" s="885"/>
      <c r="BI73" s="416"/>
      <c r="BJ73" s="885"/>
      <c r="BK73" s="885"/>
      <c r="BL73" s="885"/>
      <c r="BM73" s="885"/>
      <c r="BN73" s="885"/>
      <c r="BO73" s="885"/>
      <c r="BP73" s="885"/>
      <c r="BQ73" s="886"/>
      <c r="BR73" s="884"/>
      <c r="BS73" s="885"/>
      <c r="BT73" s="885"/>
      <c r="BU73" s="886"/>
      <c r="BV73" s="884"/>
      <c r="BW73" s="885"/>
      <c r="BX73" s="885"/>
      <c r="BY73" s="886"/>
      <c r="BZ73" s="884"/>
      <c r="CA73" s="885"/>
      <c r="CB73" s="885"/>
      <c r="CC73" s="886"/>
      <c r="CD73" s="884"/>
      <c r="CE73" s="885"/>
      <c r="CF73" s="885"/>
      <c r="CG73" s="886"/>
      <c r="CH73" s="937"/>
      <c r="CI73" s="938"/>
      <c r="CJ73" s="938"/>
      <c r="CK73" s="938"/>
      <c r="CL73" s="938"/>
      <c r="CM73" s="937"/>
      <c r="CN73" s="938"/>
      <c r="CO73" s="938"/>
      <c r="CP73" s="938"/>
      <c r="CQ73" s="942"/>
      <c r="CR73" s="947"/>
      <c r="CS73" s="948"/>
      <c r="CT73" s="948"/>
      <c r="CU73" s="948"/>
      <c r="CV73" s="949"/>
      <c r="CW73" s="884"/>
      <c r="CX73" s="885"/>
      <c r="CY73" s="885"/>
      <c r="CZ73" s="885"/>
      <c r="DA73" s="886"/>
      <c r="DB73" s="297"/>
      <c r="DC73" s="297"/>
      <c r="DD73" s="297"/>
      <c r="DE73" s="297"/>
      <c r="DF73" s="297"/>
      <c r="DG73" s="297"/>
      <c r="DH73" s="297"/>
      <c r="DI73" s="297"/>
      <c r="DJ73" s="297"/>
      <c r="DK73" s="297"/>
      <c r="DL73" s="297"/>
      <c r="DM73" s="297"/>
      <c r="DN73" s="297"/>
      <c r="DO73" s="297"/>
      <c r="DP73" s="297"/>
      <c r="DQ73" s="297"/>
      <c r="DR73" s="297"/>
      <c r="DS73" s="297"/>
      <c r="DT73" s="297"/>
      <c r="DU73" s="297"/>
      <c r="DV73" s="297"/>
    </row>
    <row r="74" spans="1:126" ht="7.5" customHeight="1" x14ac:dyDescent="0.2">
      <c r="A74" s="304"/>
      <c r="B74" s="425"/>
      <c r="C74" s="414"/>
      <c r="D74" s="414"/>
      <c r="E74" s="414"/>
      <c r="F74" s="885"/>
      <c r="G74" s="885"/>
      <c r="H74" s="885"/>
      <c r="I74" s="885"/>
      <c r="J74" s="416"/>
      <c r="K74" s="885"/>
      <c r="L74" s="885"/>
      <c r="M74" s="885"/>
      <c r="N74" s="885"/>
      <c r="O74" s="417"/>
      <c r="P74" s="417"/>
      <c r="Q74" s="417"/>
      <c r="R74" s="416"/>
      <c r="S74" s="927"/>
      <c r="T74" s="928"/>
      <c r="U74" s="928"/>
      <c r="V74" s="928"/>
      <c r="W74" s="928"/>
      <c r="X74" s="928"/>
      <c r="Y74" s="928"/>
      <c r="Z74" s="928"/>
      <c r="AA74" s="928"/>
      <c r="AB74" s="928"/>
      <c r="AC74" s="928"/>
      <c r="AD74" s="928"/>
      <c r="AE74" s="928"/>
      <c r="AF74" s="928"/>
      <c r="AG74" s="928"/>
      <c r="AH74" s="928"/>
      <c r="AI74" s="929"/>
      <c r="AJ74" s="413"/>
      <c r="AK74" s="414"/>
      <c r="AL74" s="414"/>
      <c r="AM74" s="414"/>
      <c r="AN74" s="885"/>
      <c r="AO74" s="885"/>
      <c r="AP74" s="885"/>
      <c r="AQ74" s="885"/>
      <c r="AR74" s="416"/>
      <c r="AS74" s="885"/>
      <c r="AT74" s="885"/>
      <c r="AU74" s="885"/>
      <c r="AV74" s="885"/>
      <c r="AW74" s="417"/>
      <c r="AX74" s="417"/>
      <c r="AY74" s="417"/>
      <c r="AZ74" s="417"/>
      <c r="BA74" s="425"/>
      <c r="BB74" s="414"/>
      <c r="BC74" s="414"/>
      <c r="BD74" s="414"/>
      <c r="BE74" s="885"/>
      <c r="BF74" s="885"/>
      <c r="BG74" s="885"/>
      <c r="BH74" s="885"/>
      <c r="BI74" s="416"/>
      <c r="BJ74" s="885"/>
      <c r="BK74" s="885"/>
      <c r="BL74" s="885"/>
      <c r="BM74" s="885"/>
      <c r="BN74" s="417"/>
      <c r="BO74" s="417"/>
      <c r="BP74" s="417"/>
      <c r="BQ74" s="416"/>
      <c r="BR74" s="884"/>
      <c r="BS74" s="885"/>
      <c r="BT74" s="885"/>
      <c r="BU74" s="886"/>
      <c r="BV74" s="884"/>
      <c r="BW74" s="885"/>
      <c r="BX74" s="885"/>
      <c r="BY74" s="886"/>
      <c r="BZ74" s="884"/>
      <c r="CA74" s="885"/>
      <c r="CB74" s="885"/>
      <c r="CC74" s="886"/>
      <c r="CD74" s="884"/>
      <c r="CE74" s="885"/>
      <c r="CF74" s="885"/>
      <c r="CG74" s="886"/>
      <c r="CH74" s="937"/>
      <c r="CI74" s="938"/>
      <c r="CJ74" s="938"/>
      <c r="CK74" s="938"/>
      <c r="CL74" s="938"/>
      <c r="CM74" s="937"/>
      <c r="CN74" s="938"/>
      <c r="CO74" s="938"/>
      <c r="CP74" s="938"/>
      <c r="CQ74" s="942"/>
      <c r="CR74" s="947"/>
      <c r="CS74" s="948"/>
      <c r="CT74" s="948"/>
      <c r="CU74" s="948"/>
      <c r="CV74" s="949"/>
      <c r="CW74" s="884"/>
      <c r="CX74" s="885"/>
      <c r="CY74" s="885"/>
      <c r="CZ74" s="885"/>
      <c r="DA74" s="886"/>
      <c r="DB74" s="297"/>
      <c r="DC74" s="297"/>
      <c r="DD74" s="297"/>
      <c r="DE74" s="297"/>
      <c r="DF74" s="297"/>
      <c r="DG74" s="297"/>
      <c r="DH74" s="297"/>
      <c r="DI74" s="297"/>
      <c r="DJ74" s="297"/>
      <c r="DK74" s="297"/>
      <c r="DL74" s="297"/>
      <c r="DM74" s="297"/>
      <c r="DN74" s="297"/>
      <c r="DO74" s="297"/>
      <c r="DP74" s="297"/>
      <c r="DQ74" s="297"/>
      <c r="DR74" s="297"/>
      <c r="DS74" s="297"/>
      <c r="DT74" s="297"/>
      <c r="DU74" s="297"/>
      <c r="DV74" s="297"/>
    </row>
    <row r="75" spans="1:126" ht="7.5" customHeight="1" x14ac:dyDescent="0.2">
      <c r="A75" s="306"/>
      <c r="B75" s="425"/>
      <c r="C75" s="414"/>
      <c r="D75" s="414"/>
      <c r="E75" s="414"/>
      <c r="F75" s="885"/>
      <c r="G75" s="885"/>
      <c r="H75" s="885"/>
      <c r="I75" s="885"/>
      <c r="J75" s="422"/>
      <c r="K75" s="885"/>
      <c r="L75" s="885"/>
      <c r="M75" s="885"/>
      <c r="N75" s="885"/>
      <c r="O75" s="417"/>
      <c r="P75" s="417"/>
      <c r="Q75" s="417"/>
      <c r="R75" s="416"/>
      <c r="S75" s="927"/>
      <c r="T75" s="928"/>
      <c r="U75" s="928"/>
      <c r="V75" s="928"/>
      <c r="W75" s="928"/>
      <c r="X75" s="928"/>
      <c r="Y75" s="928"/>
      <c r="Z75" s="928"/>
      <c r="AA75" s="928"/>
      <c r="AB75" s="928"/>
      <c r="AC75" s="928"/>
      <c r="AD75" s="928"/>
      <c r="AE75" s="928"/>
      <c r="AF75" s="928"/>
      <c r="AG75" s="928"/>
      <c r="AH75" s="928"/>
      <c r="AI75" s="929"/>
      <c r="AJ75" s="430"/>
      <c r="AK75" s="431"/>
      <c r="AL75" s="431"/>
      <c r="AM75" s="431"/>
      <c r="AN75" s="888"/>
      <c r="AO75" s="888"/>
      <c r="AP75" s="888"/>
      <c r="AQ75" s="888"/>
      <c r="AR75" s="433"/>
      <c r="AS75" s="888"/>
      <c r="AT75" s="888"/>
      <c r="AU75" s="888"/>
      <c r="AV75" s="888"/>
      <c r="AW75" s="434"/>
      <c r="AX75" s="434"/>
      <c r="AY75" s="434"/>
      <c r="AZ75" s="434"/>
      <c r="BA75" s="437"/>
      <c r="BB75" s="431"/>
      <c r="BC75" s="431"/>
      <c r="BD75" s="431"/>
      <c r="BE75" s="888"/>
      <c r="BF75" s="888"/>
      <c r="BG75" s="888"/>
      <c r="BH75" s="888"/>
      <c r="BI75" s="433"/>
      <c r="BJ75" s="888"/>
      <c r="BK75" s="888"/>
      <c r="BL75" s="888"/>
      <c r="BM75" s="888"/>
      <c r="BN75" s="434"/>
      <c r="BO75" s="434"/>
      <c r="BP75" s="434"/>
      <c r="BQ75" s="435"/>
      <c r="BR75" s="887"/>
      <c r="BS75" s="888"/>
      <c r="BT75" s="888"/>
      <c r="BU75" s="889"/>
      <c r="BV75" s="887"/>
      <c r="BW75" s="888"/>
      <c r="BX75" s="888"/>
      <c r="BY75" s="889"/>
      <c r="BZ75" s="887"/>
      <c r="CA75" s="888"/>
      <c r="CB75" s="888"/>
      <c r="CC75" s="889"/>
      <c r="CD75" s="887"/>
      <c r="CE75" s="888"/>
      <c r="CF75" s="888"/>
      <c r="CG75" s="889"/>
      <c r="CH75" s="939"/>
      <c r="CI75" s="940"/>
      <c r="CJ75" s="940"/>
      <c r="CK75" s="940"/>
      <c r="CL75" s="940"/>
      <c r="CM75" s="939"/>
      <c r="CN75" s="940"/>
      <c r="CO75" s="940"/>
      <c r="CP75" s="940"/>
      <c r="CQ75" s="943"/>
      <c r="CR75" s="950"/>
      <c r="CS75" s="951"/>
      <c r="CT75" s="951"/>
      <c r="CU75" s="951"/>
      <c r="CV75" s="952"/>
      <c r="CW75" s="887"/>
      <c r="CX75" s="888"/>
      <c r="CY75" s="888"/>
      <c r="CZ75" s="888"/>
      <c r="DA75" s="889"/>
      <c r="DB75" s="297"/>
      <c r="DC75" s="297"/>
      <c r="DD75" s="297"/>
      <c r="DE75" s="297"/>
      <c r="DF75" s="297"/>
      <c r="DG75" s="297"/>
      <c r="DH75" s="297"/>
      <c r="DI75" s="297"/>
      <c r="DJ75" s="297"/>
      <c r="DK75" s="297"/>
      <c r="DL75" s="297"/>
      <c r="DM75" s="297"/>
      <c r="DN75" s="297"/>
      <c r="DO75" s="297"/>
      <c r="DP75" s="297"/>
      <c r="DQ75" s="297"/>
      <c r="DR75" s="297"/>
      <c r="DS75" s="297"/>
      <c r="DT75" s="297"/>
      <c r="DU75" s="297"/>
      <c r="DV75" s="297"/>
    </row>
    <row r="76" spans="1:126" ht="7.5" customHeight="1" x14ac:dyDescent="0.2">
      <c r="A76" s="894">
        <v>9</v>
      </c>
      <c r="B76" s="419"/>
      <c r="C76" s="420"/>
      <c r="D76" s="420"/>
      <c r="E76" s="420"/>
      <c r="F76" s="882"/>
      <c r="G76" s="882"/>
      <c r="H76" s="882"/>
      <c r="I76" s="882"/>
      <c r="J76" s="422"/>
      <c r="K76" s="882"/>
      <c r="L76" s="882"/>
      <c r="M76" s="882"/>
      <c r="N76" s="882"/>
      <c r="O76" s="423"/>
      <c r="P76" s="423"/>
      <c r="Q76" s="423"/>
      <c r="R76" s="422"/>
      <c r="S76" s="439"/>
      <c r="T76" s="420"/>
      <c r="U76" s="420"/>
      <c r="V76" s="420"/>
      <c r="W76" s="882"/>
      <c r="X76" s="882"/>
      <c r="Y76" s="882"/>
      <c r="Z76" s="882"/>
      <c r="AA76" s="422"/>
      <c r="AB76" s="882"/>
      <c r="AC76" s="882"/>
      <c r="AD76" s="882"/>
      <c r="AE76" s="882"/>
      <c r="AF76" s="423"/>
      <c r="AG76" s="423"/>
      <c r="AH76" s="423"/>
      <c r="AI76" s="440"/>
      <c r="AJ76" s="924"/>
      <c r="AK76" s="925"/>
      <c r="AL76" s="925"/>
      <c r="AM76" s="925"/>
      <c r="AN76" s="925"/>
      <c r="AO76" s="925"/>
      <c r="AP76" s="925"/>
      <c r="AQ76" s="925"/>
      <c r="AR76" s="925"/>
      <c r="AS76" s="925"/>
      <c r="AT76" s="925"/>
      <c r="AU76" s="925"/>
      <c r="AV76" s="925"/>
      <c r="AW76" s="925"/>
      <c r="AX76" s="925"/>
      <c r="AY76" s="925"/>
      <c r="AZ76" s="926"/>
      <c r="BA76" s="419"/>
      <c r="BB76" s="420"/>
      <c r="BC76" s="420"/>
      <c r="BD76" s="420"/>
      <c r="BE76" s="882"/>
      <c r="BF76" s="882"/>
      <c r="BG76" s="882"/>
      <c r="BH76" s="882"/>
      <c r="BI76" s="422"/>
      <c r="BJ76" s="882"/>
      <c r="BK76" s="882"/>
      <c r="BL76" s="882"/>
      <c r="BM76" s="882"/>
      <c r="BN76" s="423"/>
      <c r="BO76" s="423"/>
      <c r="BP76" s="423"/>
      <c r="BQ76" s="422"/>
      <c r="BR76" s="881"/>
      <c r="BS76" s="882"/>
      <c r="BT76" s="882"/>
      <c r="BU76" s="883"/>
      <c r="BV76" s="881"/>
      <c r="BW76" s="882"/>
      <c r="BX76" s="882"/>
      <c r="BY76" s="883"/>
      <c r="BZ76" s="881"/>
      <c r="CA76" s="882"/>
      <c r="CB76" s="882"/>
      <c r="CC76" s="883"/>
      <c r="CD76" s="881"/>
      <c r="CE76" s="882"/>
      <c r="CF76" s="882"/>
      <c r="CG76" s="883"/>
      <c r="CH76" s="935"/>
      <c r="CI76" s="936"/>
      <c r="CJ76" s="936"/>
      <c r="CK76" s="936"/>
      <c r="CL76" s="936"/>
      <c r="CM76" s="935"/>
      <c r="CN76" s="936"/>
      <c r="CO76" s="936"/>
      <c r="CP76" s="936"/>
      <c r="CQ76" s="941"/>
      <c r="CR76" s="944"/>
      <c r="CS76" s="945"/>
      <c r="CT76" s="945"/>
      <c r="CU76" s="945"/>
      <c r="CV76" s="946"/>
      <c r="CW76" s="881"/>
      <c r="CX76" s="882"/>
      <c r="CY76" s="882"/>
      <c r="CZ76" s="882"/>
      <c r="DA76" s="883"/>
      <c r="DB76" s="297"/>
      <c r="DC76" s="297"/>
      <c r="DD76" s="297"/>
      <c r="DE76" s="297"/>
      <c r="DF76" s="297"/>
      <c r="DG76" s="297"/>
      <c r="DH76" s="297"/>
      <c r="DI76" s="297"/>
      <c r="DJ76" s="297"/>
      <c r="DK76" s="297"/>
      <c r="DL76" s="297"/>
      <c r="DM76" s="297"/>
      <c r="DN76" s="297"/>
      <c r="DO76" s="297"/>
      <c r="DP76" s="297"/>
      <c r="DQ76" s="297"/>
      <c r="DR76" s="297"/>
      <c r="DS76" s="297"/>
      <c r="DT76" s="297"/>
      <c r="DU76" s="297"/>
      <c r="DV76" s="297"/>
    </row>
    <row r="77" spans="1:126" ht="7.5" customHeight="1" x14ac:dyDescent="0.2">
      <c r="A77" s="895"/>
      <c r="B77" s="425"/>
      <c r="C77" s="414"/>
      <c r="D77" s="414"/>
      <c r="E77" s="414"/>
      <c r="F77" s="885"/>
      <c r="G77" s="885"/>
      <c r="H77" s="885"/>
      <c r="I77" s="885"/>
      <c r="J77" s="422"/>
      <c r="K77" s="885"/>
      <c r="L77" s="885"/>
      <c r="M77" s="885"/>
      <c r="N77" s="885"/>
      <c r="O77" s="417"/>
      <c r="P77" s="417"/>
      <c r="Q77" s="417"/>
      <c r="R77" s="416"/>
      <c r="S77" s="413"/>
      <c r="T77" s="414"/>
      <c r="U77" s="414"/>
      <c r="V77" s="414"/>
      <c r="W77" s="885"/>
      <c r="X77" s="885"/>
      <c r="Y77" s="885"/>
      <c r="Z77" s="885"/>
      <c r="AA77" s="422"/>
      <c r="AB77" s="885"/>
      <c r="AC77" s="885"/>
      <c r="AD77" s="885"/>
      <c r="AE77" s="885"/>
      <c r="AF77" s="417"/>
      <c r="AG77" s="417"/>
      <c r="AH77" s="417"/>
      <c r="AI77" s="441"/>
      <c r="AJ77" s="927"/>
      <c r="AK77" s="928"/>
      <c r="AL77" s="928"/>
      <c r="AM77" s="928"/>
      <c r="AN77" s="928"/>
      <c r="AO77" s="928"/>
      <c r="AP77" s="928"/>
      <c r="AQ77" s="928"/>
      <c r="AR77" s="928"/>
      <c r="AS77" s="928"/>
      <c r="AT77" s="928"/>
      <c r="AU77" s="928"/>
      <c r="AV77" s="928"/>
      <c r="AW77" s="928"/>
      <c r="AX77" s="928"/>
      <c r="AY77" s="928"/>
      <c r="AZ77" s="929"/>
      <c r="BA77" s="425"/>
      <c r="BB77" s="414"/>
      <c r="BC77" s="414"/>
      <c r="BD77" s="414"/>
      <c r="BE77" s="885"/>
      <c r="BF77" s="885"/>
      <c r="BG77" s="885"/>
      <c r="BH77" s="885"/>
      <c r="BI77" s="422"/>
      <c r="BJ77" s="885"/>
      <c r="BK77" s="885"/>
      <c r="BL77" s="885"/>
      <c r="BM77" s="885"/>
      <c r="BN77" s="417"/>
      <c r="BO77" s="417"/>
      <c r="BP77" s="417"/>
      <c r="BQ77" s="416"/>
      <c r="BR77" s="884"/>
      <c r="BS77" s="885"/>
      <c r="BT77" s="885"/>
      <c r="BU77" s="886"/>
      <c r="BV77" s="884"/>
      <c r="BW77" s="885"/>
      <c r="BX77" s="885"/>
      <c r="BY77" s="886"/>
      <c r="BZ77" s="884"/>
      <c r="CA77" s="885"/>
      <c r="CB77" s="885"/>
      <c r="CC77" s="886"/>
      <c r="CD77" s="884"/>
      <c r="CE77" s="885"/>
      <c r="CF77" s="885"/>
      <c r="CG77" s="886"/>
      <c r="CH77" s="937"/>
      <c r="CI77" s="938"/>
      <c r="CJ77" s="938"/>
      <c r="CK77" s="938"/>
      <c r="CL77" s="938"/>
      <c r="CM77" s="937"/>
      <c r="CN77" s="938"/>
      <c r="CO77" s="938"/>
      <c r="CP77" s="938"/>
      <c r="CQ77" s="942"/>
      <c r="CR77" s="947"/>
      <c r="CS77" s="948"/>
      <c r="CT77" s="948"/>
      <c r="CU77" s="948"/>
      <c r="CV77" s="949"/>
      <c r="CW77" s="884"/>
      <c r="CX77" s="885"/>
      <c r="CY77" s="885"/>
      <c r="CZ77" s="885"/>
      <c r="DA77" s="886"/>
      <c r="DB77" s="297"/>
      <c r="DC77" s="297"/>
      <c r="DD77" s="297"/>
      <c r="DE77" s="297"/>
      <c r="DF77" s="297"/>
      <c r="DG77" s="297"/>
      <c r="DH77" s="297"/>
      <c r="DI77" s="297"/>
      <c r="DJ77" s="297"/>
      <c r="DK77" s="297"/>
      <c r="DL77" s="297"/>
      <c r="DM77" s="297"/>
      <c r="DN77" s="297"/>
      <c r="DO77" s="297"/>
      <c r="DP77" s="297"/>
      <c r="DQ77" s="297"/>
      <c r="DR77" s="297"/>
      <c r="DS77" s="297"/>
      <c r="DT77" s="297"/>
      <c r="DU77" s="297"/>
      <c r="DV77" s="297"/>
    </row>
    <row r="78" spans="1:126" ht="7.5" customHeight="1" x14ac:dyDescent="0.2">
      <c r="A78" s="890" t="str">
        <f>IFERROR(VLOOKUP(A76,'抽選会用 '!$C$7:$D$28,2,FALSE),"")</f>
        <v>舞鶴クラブ</v>
      </c>
      <c r="B78" s="884"/>
      <c r="C78" s="885"/>
      <c r="D78" s="885"/>
      <c r="E78" s="885"/>
      <c r="F78" s="885"/>
      <c r="G78" s="885"/>
      <c r="H78" s="885"/>
      <c r="I78" s="885"/>
      <c r="J78" s="416"/>
      <c r="K78" s="885"/>
      <c r="L78" s="885"/>
      <c r="M78" s="885"/>
      <c r="N78" s="885"/>
      <c r="O78" s="885"/>
      <c r="P78" s="885"/>
      <c r="Q78" s="885"/>
      <c r="R78" s="886"/>
      <c r="S78" s="884"/>
      <c r="T78" s="885"/>
      <c r="U78" s="885"/>
      <c r="V78" s="885"/>
      <c r="W78" s="885"/>
      <c r="X78" s="885"/>
      <c r="Y78" s="885"/>
      <c r="Z78" s="885"/>
      <c r="AA78" s="416"/>
      <c r="AB78" s="885"/>
      <c r="AC78" s="885"/>
      <c r="AD78" s="885"/>
      <c r="AE78" s="885"/>
      <c r="AF78" s="885"/>
      <c r="AG78" s="885"/>
      <c r="AH78" s="885"/>
      <c r="AI78" s="886"/>
      <c r="AJ78" s="927"/>
      <c r="AK78" s="928"/>
      <c r="AL78" s="928"/>
      <c r="AM78" s="928"/>
      <c r="AN78" s="928"/>
      <c r="AO78" s="928"/>
      <c r="AP78" s="928"/>
      <c r="AQ78" s="928"/>
      <c r="AR78" s="928"/>
      <c r="AS78" s="928"/>
      <c r="AT78" s="928"/>
      <c r="AU78" s="928"/>
      <c r="AV78" s="928"/>
      <c r="AW78" s="928"/>
      <c r="AX78" s="928"/>
      <c r="AY78" s="928"/>
      <c r="AZ78" s="929"/>
      <c r="BA78" s="884"/>
      <c r="BB78" s="885"/>
      <c r="BC78" s="885"/>
      <c r="BD78" s="885"/>
      <c r="BE78" s="885"/>
      <c r="BF78" s="885"/>
      <c r="BG78" s="885"/>
      <c r="BH78" s="885"/>
      <c r="BI78" s="416"/>
      <c r="BJ78" s="885"/>
      <c r="BK78" s="885"/>
      <c r="BL78" s="885"/>
      <c r="BM78" s="885"/>
      <c r="BN78" s="885"/>
      <c r="BO78" s="885"/>
      <c r="BP78" s="885"/>
      <c r="BQ78" s="886"/>
      <c r="BR78" s="884"/>
      <c r="BS78" s="885"/>
      <c r="BT78" s="885"/>
      <c r="BU78" s="886"/>
      <c r="BV78" s="884"/>
      <c r="BW78" s="885"/>
      <c r="BX78" s="885"/>
      <c r="BY78" s="886"/>
      <c r="BZ78" s="884"/>
      <c r="CA78" s="885"/>
      <c r="CB78" s="885"/>
      <c r="CC78" s="886"/>
      <c r="CD78" s="884"/>
      <c r="CE78" s="885"/>
      <c r="CF78" s="885"/>
      <c r="CG78" s="886"/>
      <c r="CH78" s="937"/>
      <c r="CI78" s="938"/>
      <c r="CJ78" s="938"/>
      <c r="CK78" s="938"/>
      <c r="CL78" s="938"/>
      <c r="CM78" s="937"/>
      <c r="CN78" s="938"/>
      <c r="CO78" s="938"/>
      <c r="CP78" s="938"/>
      <c r="CQ78" s="942"/>
      <c r="CR78" s="947"/>
      <c r="CS78" s="948"/>
      <c r="CT78" s="948"/>
      <c r="CU78" s="948"/>
      <c r="CV78" s="949"/>
      <c r="CW78" s="884"/>
      <c r="CX78" s="885"/>
      <c r="CY78" s="885"/>
      <c r="CZ78" s="885"/>
      <c r="DA78" s="886"/>
      <c r="DB78" s="297"/>
      <c r="DC78" s="297"/>
      <c r="DD78" s="297"/>
      <c r="DE78" s="297"/>
      <c r="DF78" s="297"/>
      <c r="DG78" s="297"/>
      <c r="DH78" s="297"/>
      <c r="DI78" s="297"/>
      <c r="DJ78" s="297"/>
      <c r="DK78" s="297"/>
      <c r="DL78" s="297"/>
      <c r="DM78" s="297"/>
      <c r="DN78" s="297"/>
      <c r="DO78" s="297"/>
      <c r="DP78" s="297"/>
      <c r="DQ78" s="297"/>
      <c r="DR78" s="297"/>
      <c r="DS78" s="297"/>
      <c r="DT78" s="297"/>
      <c r="DU78" s="297"/>
      <c r="DV78" s="297"/>
    </row>
    <row r="79" spans="1:126" ht="7.5" customHeight="1" x14ac:dyDescent="0.2">
      <c r="A79" s="890" t="str">
        <f>IFERROR(VLOOKUP(A78,'抽選会用 '!$C$7:$D$28,3,FALSE),"")</f>
        <v/>
      </c>
      <c r="B79" s="884"/>
      <c r="C79" s="885"/>
      <c r="D79" s="885"/>
      <c r="E79" s="885"/>
      <c r="F79" s="885"/>
      <c r="G79" s="885"/>
      <c r="H79" s="885"/>
      <c r="I79" s="885"/>
      <c r="J79" s="416"/>
      <c r="K79" s="885"/>
      <c r="L79" s="885"/>
      <c r="M79" s="885"/>
      <c r="N79" s="885"/>
      <c r="O79" s="885"/>
      <c r="P79" s="885"/>
      <c r="Q79" s="885"/>
      <c r="R79" s="886"/>
      <c r="S79" s="884"/>
      <c r="T79" s="885"/>
      <c r="U79" s="885"/>
      <c r="V79" s="885"/>
      <c r="W79" s="885"/>
      <c r="X79" s="885"/>
      <c r="Y79" s="885"/>
      <c r="Z79" s="885"/>
      <c r="AA79" s="416"/>
      <c r="AB79" s="885"/>
      <c r="AC79" s="885"/>
      <c r="AD79" s="885"/>
      <c r="AE79" s="885"/>
      <c r="AF79" s="885"/>
      <c r="AG79" s="885"/>
      <c r="AH79" s="885"/>
      <c r="AI79" s="886"/>
      <c r="AJ79" s="927"/>
      <c r="AK79" s="928"/>
      <c r="AL79" s="928"/>
      <c r="AM79" s="928"/>
      <c r="AN79" s="928"/>
      <c r="AO79" s="928"/>
      <c r="AP79" s="928"/>
      <c r="AQ79" s="928"/>
      <c r="AR79" s="928"/>
      <c r="AS79" s="928"/>
      <c r="AT79" s="928"/>
      <c r="AU79" s="928"/>
      <c r="AV79" s="928"/>
      <c r="AW79" s="928"/>
      <c r="AX79" s="928"/>
      <c r="AY79" s="928"/>
      <c r="AZ79" s="929"/>
      <c r="BA79" s="884"/>
      <c r="BB79" s="885"/>
      <c r="BC79" s="885"/>
      <c r="BD79" s="885"/>
      <c r="BE79" s="885"/>
      <c r="BF79" s="885"/>
      <c r="BG79" s="885"/>
      <c r="BH79" s="885"/>
      <c r="BI79" s="416"/>
      <c r="BJ79" s="885"/>
      <c r="BK79" s="885"/>
      <c r="BL79" s="885"/>
      <c r="BM79" s="885"/>
      <c r="BN79" s="885"/>
      <c r="BO79" s="885"/>
      <c r="BP79" s="885"/>
      <c r="BQ79" s="886"/>
      <c r="BR79" s="884"/>
      <c r="BS79" s="885"/>
      <c r="BT79" s="885"/>
      <c r="BU79" s="886"/>
      <c r="BV79" s="884"/>
      <c r="BW79" s="885"/>
      <c r="BX79" s="885"/>
      <c r="BY79" s="886"/>
      <c r="BZ79" s="884"/>
      <c r="CA79" s="885"/>
      <c r="CB79" s="885"/>
      <c r="CC79" s="886"/>
      <c r="CD79" s="884"/>
      <c r="CE79" s="885"/>
      <c r="CF79" s="885"/>
      <c r="CG79" s="886"/>
      <c r="CH79" s="937"/>
      <c r="CI79" s="938"/>
      <c r="CJ79" s="938"/>
      <c r="CK79" s="938"/>
      <c r="CL79" s="938"/>
      <c r="CM79" s="937"/>
      <c r="CN79" s="938"/>
      <c r="CO79" s="938"/>
      <c r="CP79" s="938"/>
      <c r="CQ79" s="942"/>
      <c r="CR79" s="947"/>
      <c r="CS79" s="948"/>
      <c r="CT79" s="948"/>
      <c r="CU79" s="948"/>
      <c r="CV79" s="949"/>
      <c r="CW79" s="884"/>
      <c r="CX79" s="885"/>
      <c r="CY79" s="885"/>
      <c r="CZ79" s="885"/>
      <c r="DA79" s="886"/>
      <c r="DB79" s="297"/>
      <c r="DC79" s="297"/>
      <c r="DD79" s="297"/>
      <c r="DE79" s="297"/>
      <c r="DF79" s="297"/>
      <c r="DG79" s="297"/>
      <c r="DH79" s="297"/>
      <c r="DI79" s="297"/>
      <c r="DJ79" s="297"/>
      <c r="DK79" s="297"/>
      <c r="DL79" s="297"/>
      <c r="DM79" s="297"/>
      <c r="DN79" s="297"/>
      <c r="DO79" s="297"/>
      <c r="DP79" s="297"/>
      <c r="DQ79" s="297"/>
      <c r="DR79" s="297"/>
      <c r="DS79" s="297"/>
      <c r="DT79" s="297"/>
      <c r="DU79" s="297"/>
      <c r="DV79" s="297"/>
    </row>
    <row r="80" spans="1:126" ht="7.5" customHeight="1" x14ac:dyDescent="0.2">
      <c r="A80" s="304"/>
      <c r="B80" s="425"/>
      <c r="C80" s="414"/>
      <c r="D80" s="414"/>
      <c r="E80" s="414"/>
      <c r="F80" s="885"/>
      <c r="G80" s="885"/>
      <c r="H80" s="885"/>
      <c r="I80" s="885"/>
      <c r="J80" s="416"/>
      <c r="K80" s="885"/>
      <c r="L80" s="885"/>
      <c r="M80" s="885"/>
      <c r="N80" s="885"/>
      <c r="O80" s="417"/>
      <c r="P80" s="417"/>
      <c r="Q80" s="417"/>
      <c r="R80" s="416"/>
      <c r="S80" s="413"/>
      <c r="T80" s="414"/>
      <c r="U80" s="414"/>
      <c r="V80" s="414"/>
      <c r="W80" s="885"/>
      <c r="X80" s="885"/>
      <c r="Y80" s="885"/>
      <c r="Z80" s="885"/>
      <c r="AA80" s="416"/>
      <c r="AB80" s="885"/>
      <c r="AC80" s="885"/>
      <c r="AD80" s="885"/>
      <c r="AE80" s="885"/>
      <c r="AF80" s="417"/>
      <c r="AG80" s="417"/>
      <c r="AH80" s="417"/>
      <c r="AI80" s="441"/>
      <c r="AJ80" s="927"/>
      <c r="AK80" s="928"/>
      <c r="AL80" s="928"/>
      <c r="AM80" s="928"/>
      <c r="AN80" s="928"/>
      <c r="AO80" s="928"/>
      <c r="AP80" s="928"/>
      <c r="AQ80" s="928"/>
      <c r="AR80" s="928"/>
      <c r="AS80" s="928"/>
      <c r="AT80" s="928"/>
      <c r="AU80" s="928"/>
      <c r="AV80" s="928"/>
      <c r="AW80" s="928"/>
      <c r="AX80" s="928"/>
      <c r="AY80" s="928"/>
      <c r="AZ80" s="929"/>
      <c r="BA80" s="425"/>
      <c r="BB80" s="414"/>
      <c r="BC80" s="414"/>
      <c r="BD80" s="414"/>
      <c r="BE80" s="885"/>
      <c r="BF80" s="885"/>
      <c r="BG80" s="885"/>
      <c r="BH80" s="885"/>
      <c r="BI80" s="416"/>
      <c r="BJ80" s="885"/>
      <c r="BK80" s="885"/>
      <c r="BL80" s="885"/>
      <c r="BM80" s="885"/>
      <c r="BN80" s="417"/>
      <c r="BO80" s="417"/>
      <c r="BP80" s="417"/>
      <c r="BQ80" s="416"/>
      <c r="BR80" s="884"/>
      <c r="BS80" s="885"/>
      <c r="BT80" s="885"/>
      <c r="BU80" s="886"/>
      <c r="BV80" s="884"/>
      <c r="BW80" s="885"/>
      <c r="BX80" s="885"/>
      <c r="BY80" s="886"/>
      <c r="BZ80" s="884"/>
      <c r="CA80" s="885"/>
      <c r="CB80" s="885"/>
      <c r="CC80" s="886"/>
      <c r="CD80" s="884"/>
      <c r="CE80" s="885"/>
      <c r="CF80" s="885"/>
      <c r="CG80" s="886"/>
      <c r="CH80" s="937"/>
      <c r="CI80" s="938"/>
      <c r="CJ80" s="938"/>
      <c r="CK80" s="938"/>
      <c r="CL80" s="938"/>
      <c r="CM80" s="937"/>
      <c r="CN80" s="938"/>
      <c r="CO80" s="938"/>
      <c r="CP80" s="938"/>
      <c r="CQ80" s="942"/>
      <c r="CR80" s="947"/>
      <c r="CS80" s="948"/>
      <c r="CT80" s="948"/>
      <c r="CU80" s="948"/>
      <c r="CV80" s="949"/>
      <c r="CW80" s="884"/>
      <c r="CX80" s="885"/>
      <c r="CY80" s="885"/>
      <c r="CZ80" s="885"/>
      <c r="DA80" s="886"/>
      <c r="DB80" s="297"/>
      <c r="DC80" s="297"/>
      <c r="DD80" s="297"/>
      <c r="DE80" s="297"/>
      <c r="DF80" s="297"/>
      <c r="DG80" s="297"/>
      <c r="DH80" s="297"/>
      <c r="DI80" s="297"/>
      <c r="DJ80" s="297"/>
      <c r="DK80" s="297"/>
      <c r="DL80" s="297"/>
      <c r="DM80" s="297"/>
      <c r="DN80" s="297"/>
      <c r="DO80" s="297"/>
      <c r="DP80" s="297"/>
      <c r="DQ80" s="297"/>
      <c r="DR80" s="297"/>
      <c r="DS80" s="297"/>
      <c r="DT80" s="297"/>
      <c r="DU80" s="297"/>
      <c r="DV80" s="297"/>
    </row>
    <row r="81" spans="1:126" ht="7.5" customHeight="1" x14ac:dyDescent="0.2">
      <c r="A81" s="306"/>
      <c r="B81" s="437"/>
      <c r="C81" s="431"/>
      <c r="D81" s="431"/>
      <c r="E81" s="431"/>
      <c r="F81" s="888"/>
      <c r="G81" s="888"/>
      <c r="H81" s="888"/>
      <c r="I81" s="888"/>
      <c r="J81" s="433"/>
      <c r="K81" s="888"/>
      <c r="L81" s="888"/>
      <c r="M81" s="888"/>
      <c r="N81" s="888"/>
      <c r="O81" s="434"/>
      <c r="P81" s="434"/>
      <c r="Q81" s="434"/>
      <c r="R81" s="435"/>
      <c r="S81" s="430"/>
      <c r="T81" s="431"/>
      <c r="U81" s="431"/>
      <c r="V81" s="431"/>
      <c r="W81" s="888"/>
      <c r="X81" s="888"/>
      <c r="Y81" s="888"/>
      <c r="Z81" s="888"/>
      <c r="AA81" s="433"/>
      <c r="AB81" s="888"/>
      <c r="AC81" s="888"/>
      <c r="AD81" s="888"/>
      <c r="AE81" s="888"/>
      <c r="AF81" s="434"/>
      <c r="AG81" s="434"/>
      <c r="AH81" s="434"/>
      <c r="AI81" s="442"/>
      <c r="AJ81" s="930"/>
      <c r="AK81" s="931"/>
      <c r="AL81" s="931"/>
      <c r="AM81" s="931"/>
      <c r="AN81" s="931"/>
      <c r="AO81" s="931"/>
      <c r="AP81" s="931"/>
      <c r="AQ81" s="931"/>
      <c r="AR81" s="931"/>
      <c r="AS81" s="931"/>
      <c r="AT81" s="931"/>
      <c r="AU81" s="931"/>
      <c r="AV81" s="931"/>
      <c r="AW81" s="931"/>
      <c r="AX81" s="931"/>
      <c r="AY81" s="931"/>
      <c r="AZ81" s="932"/>
      <c r="BA81" s="437"/>
      <c r="BB81" s="431"/>
      <c r="BC81" s="431"/>
      <c r="BD81" s="431"/>
      <c r="BE81" s="888"/>
      <c r="BF81" s="888"/>
      <c r="BG81" s="888"/>
      <c r="BH81" s="888"/>
      <c r="BI81" s="433"/>
      <c r="BJ81" s="888"/>
      <c r="BK81" s="888"/>
      <c r="BL81" s="888"/>
      <c r="BM81" s="888"/>
      <c r="BN81" s="434"/>
      <c r="BO81" s="434"/>
      <c r="BP81" s="434"/>
      <c r="BQ81" s="435"/>
      <c r="BR81" s="887"/>
      <c r="BS81" s="888"/>
      <c r="BT81" s="888"/>
      <c r="BU81" s="889"/>
      <c r="BV81" s="887"/>
      <c r="BW81" s="888"/>
      <c r="BX81" s="888"/>
      <c r="BY81" s="889"/>
      <c r="BZ81" s="887"/>
      <c r="CA81" s="888"/>
      <c r="CB81" s="888"/>
      <c r="CC81" s="889"/>
      <c r="CD81" s="887"/>
      <c r="CE81" s="888"/>
      <c r="CF81" s="888"/>
      <c r="CG81" s="889"/>
      <c r="CH81" s="939"/>
      <c r="CI81" s="940"/>
      <c r="CJ81" s="940"/>
      <c r="CK81" s="940"/>
      <c r="CL81" s="940"/>
      <c r="CM81" s="939"/>
      <c r="CN81" s="940"/>
      <c r="CO81" s="940"/>
      <c r="CP81" s="940"/>
      <c r="CQ81" s="943"/>
      <c r="CR81" s="950"/>
      <c r="CS81" s="951"/>
      <c r="CT81" s="951"/>
      <c r="CU81" s="951"/>
      <c r="CV81" s="952"/>
      <c r="CW81" s="887"/>
      <c r="CX81" s="888"/>
      <c r="CY81" s="888"/>
      <c r="CZ81" s="888"/>
      <c r="DA81" s="889"/>
      <c r="DB81" s="297"/>
      <c r="DC81" s="297"/>
      <c r="DD81" s="297"/>
      <c r="DE81" s="297"/>
      <c r="DF81" s="297"/>
      <c r="DG81" s="297"/>
      <c r="DH81" s="297"/>
      <c r="DI81" s="297"/>
      <c r="DJ81" s="297"/>
      <c r="DK81" s="297"/>
      <c r="DL81" s="297"/>
      <c r="DM81" s="297"/>
      <c r="DN81" s="297"/>
      <c r="DO81" s="297"/>
      <c r="DP81" s="297"/>
      <c r="DQ81" s="297"/>
      <c r="DR81" s="297"/>
      <c r="DS81" s="297"/>
      <c r="DT81" s="297"/>
      <c r="DU81" s="297"/>
      <c r="DV81" s="297"/>
    </row>
    <row r="82" spans="1:126" ht="7.5" customHeight="1" x14ac:dyDescent="0.2">
      <c r="A82" s="894">
        <v>10</v>
      </c>
      <c r="B82" s="419"/>
      <c r="C82" s="420"/>
      <c r="D82" s="420"/>
      <c r="E82" s="420"/>
      <c r="F82" s="882"/>
      <c r="G82" s="882"/>
      <c r="H82" s="882"/>
      <c r="I82" s="882"/>
      <c r="J82" s="422"/>
      <c r="K82" s="882"/>
      <c r="L82" s="882"/>
      <c r="M82" s="882"/>
      <c r="N82" s="882"/>
      <c r="O82" s="423"/>
      <c r="P82" s="423"/>
      <c r="Q82" s="423"/>
      <c r="R82" s="422"/>
      <c r="S82" s="439"/>
      <c r="T82" s="420"/>
      <c r="U82" s="420"/>
      <c r="V82" s="420"/>
      <c r="W82" s="882"/>
      <c r="X82" s="882"/>
      <c r="Y82" s="882"/>
      <c r="Z82" s="882"/>
      <c r="AA82" s="422"/>
      <c r="AB82" s="882"/>
      <c r="AC82" s="882"/>
      <c r="AD82" s="882"/>
      <c r="AE82" s="882"/>
      <c r="AF82" s="423"/>
      <c r="AG82" s="423"/>
      <c r="AH82" s="423"/>
      <c r="AI82" s="422"/>
      <c r="AJ82" s="419"/>
      <c r="AK82" s="420"/>
      <c r="AL82" s="420"/>
      <c r="AM82" s="420"/>
      <c r="AN82" s="882"/>
      <c r="AO82" s="882"/>
      <c r="AP82" s="882"/>
      <c r="AQ82" s="882"/>
      <c r="AR82" s="422"/>
      <c r="AS82" s="882"/>
      <c r="AT82" s="882"/>
      <c r="AU82" s="882"/>
      <c r="AV82" s="882"/>
      <c r="AW82" s="423"/>
      <c r="AX82" s="423"/>
      <c r="AY82" s="423"/>
      <c r="AZ82" s="440"/>
      <c r="BA82" s="924"/>
      <c r="BB82" s="925"/>
      <c r="BC82" s="925"/>
      <c r="BD82" s="925"/>
      <c r="BE82" s="925"/>
      <c r="BF82" s="925"/>
      <c r="BG82" s="925"/>
      <c r="BH82" s="925"/>
      <c r="BI82" s="925"/>
      <c r="BJ82" s="925"/>
      <c r="BK82" s="925"/>
      <c r="BL82" s="925"/>
      <c r="BM82" s="925"/>
      <c r="BN82" s="925"/>
      <c r="BO82" s="925"/>
      <c r="BP82" s="925"/>
      <c r="BQ82" s="926"/>
      <c r="BR82" s="881"/>
      <c r="BS82" s="882"/>
      <c r="BT82" s="882"/>
      <c r="BU82" s="883"/>
      <c r="BV82" s="881"/>
      <c r="BW82" s="882"/>
      <c r="BX82" s="882"/>
      <c r="BY82" s="883"/>
      <c r="BZ82" s="881"/>
      <c r="CA82" s="882"/>
      <c r="CB82" s="882"/>
      <c r="CC82" s="883"/>
      <c r="CD82" s="881"/>
      <c r="CE82" s="882"/>
      <c r="CF82" s="882"/>
      <c r="CG82" s="883"/>
      <c r="CH82" s="935"/>
      <c r="CI82" s="936"/>
      <c r="CJ82" s="936"/>
      <c r="CK82" s="936"/>
      <c r="CL82" s="936"/>
      <c r="CM82" s="935"/>
      <c r="CN82" s="936"/>
      <c r="CO82" s="936"/>
      <c r="CP82" s="936"/>
      <c r="CQ82" s="941"/>
      <c r="CR82" s="944"/>
      <c r="CS82" s="945"/>
      <c r="CT82" s="945"/>
      <c r="CU82" s="945"/>
      <c r="CV82" s="946"/>
      <c r="CW82" s="881"/>
      <c r="CX82" s="882"/>
      <c r="CY82" s="882"/>
      <c r="CZ82" s="882"/>
      <c r="DA82" s="883"/>
      <c r="DB82" s="297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7"/>
      <c r="DQ82" s="297"/>
      <c r="DR82" s="297"/>
      <c r="DS82" s="297"/>
      <c r="DT82" s="297"/>
      <c r="DU82" s="297"/>
      <c r="DV82" s="297"/>
    </row>
    <row r="83" spans="1:126" ht="7.5" customHeight="1" x14ac:dyDescent="0.2">
      <c r="A83" s="895"/>
      <c r="B83" s="425"/>
      <c r="C83" s="414"/>
      <c r="D83" s="414"/>
      <c r="E83" s="414"/>
      <c r="F83" s="885"/>
      <c r="G83" s="885"/>
      <c r="H83" s="885"/>
      <c r="I83" s="885"/>
      <c r="J83" s="422"/>
      <c r="K83" s="885"/>
      <c r="L83" s="885"/>
      <c r="M83" s="885"/>
      <c r="N83" s="885"/>
      <c r="O83" s="417"/>
      <c r="P83" s="417"/>
      <c r="Q83" s="417"/>
      <c r="R83" s="416"/>
      <c r="S83" s="413"/>
      <c r="T83" s="414"/>
      <c r="U83" s="414"/>
      <c r="V83" s="414"/>
      <c r="W83" s="885"/>
      <c r="X83" s="885"/>
      <c r="Y83" s="885"/>
      <c r="Z83" s="885"/>
      <c r="AA83" s="422"/>
      <c r="AB83" s="885"/>
      <c r="AC83" s="885"/>
      <c r="AD83" s="885"/>
      <c r="AE83" s="885"/>
      <c r="AF83" s="417"/>
      <c r="AG83" s="417"/>
      <c r="AH83" s="417"/>
      <c r="AI83" s="416"/>
      <c r="AJ83" s="425"/>
      <c r="AK83" s="414"/>
      <c r="AL83" s="414"/>
      <c r="AM83" s="414"/>
      <c r="AN83" s="885"/>
      <c r="AO83" s="885"/>
      <c r="AP83" s="885"/>
      <c r="AQ83" s="885"/>
      <c r="AR83" s="422"/>
      <c r="AS83" s="885"/>
      <c r="AT83" s="885"/>
      <c r="AU83" s="885"/>
      <c r="AV83" s="885"/>
      <c r="AW83" s="417"/>
      <c r="AX83" s="417"/>
      <c r="AY83" s="417"/>
      <c r="AZ83" s="441"/>
      <c r="BA83" s="927"/>
      <c r="BB83" s="928"/>
      <c r="BC83" s="928"/>
      <c r="BD83" s="928"/>
      <c r="BE83" s="928"/>
      <c r="BF83" s="928"/>
      <c r="BG83" s="928"/>
      <c r="BH83" s="928"/>
      <c r="BI83" s="928"/>
      <c r="BJ83" s="928"/>
      <c r="BK83" s="928"/>
      <c r="BL83" s="928"/>
      <c r="BM83" s="928"/>
      <c r="BN83" s="928"/>
      <c r="BO83" s="928"/>
      <c r="BP83" s="928"/>
      <c r="BQ83" s="929"/>
      <c r="BR83" s="884"/>
      <c r="BS83" s="885"/>
      <c r="BT83" s="885"/>
      <c r="BU83" s="886"/>
      <c r="BV83" s="884"/>
      <c r="BW83" s="885"/>
      <c r="BX83" s="885"/>
      <c r="BY83" s="886"/>
      <c r="BZ83" s="884"/>
      <c r="CA83" s="885"/>
      <c r="CB83" s="885"/>
      <c r="CC83" s="886"/>
      <c r="CD83" s="884"/>
      <c r="CE83" s="885"/>
      <c r="CF83" s="885"/>
      <c r="CG83" s="886"/>
      <c r="CH83" s="937"/>
      <c r="CI83" s="938"/>
      <c r="CJ83" s="938"/>
      <c r="CK83" s="938"/>
      <c r="CL83" s="938"/>
      <c r="CM83" s="937"/>
      <c r="CN83" s="938"/>
      <c r="CO83" s="938"/>
      <c r="CP83" s="938"/>
      <c r="CQ83" s="942"/>
      <c r="CR83" s="947"/>
      <c r="CS83" s="948"/>
      <c r="CT83" s="948"/>
      <c r="CU83" s="948"/>
      <c r="CV83" s="949"/>
      <c r="CW83" s="884"/>
      <c r="CX83" s="885"/>
      <c r="CY83" s="885"/>
      <c r="CZ83" s="885"/>
      <c r="DA83" s="886"/>
      <c r="DB83" s="297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7"/>
      <c r="DQ83" s="297"/>
      <c r="DR83" s="297"/>
      <c r="DS83" s="297"/>
      <c r="DT83" s="297"/>
      <c r="DU83" s="297"/>
      <c r="DV83" s="297"/>
    </row>
    <row r="84" spans="1:126" ht="7.5" customHeight="1" x14ac:dyDescent="0.2">
      <c r="A84" s="890" t="str">
        <f>IFERROR(VLOOKUP(A82,'抽選会用 '!$C$7:$D$28,2,FALSE),"")</f>
        <v>やましろジャンプgiris</v>
      </c>
      <c r="B84" s="884"/>
      <c r="C84" s="885"/>
      <c r="D84" s="885"/>
      <c r="E84" s="885"/>
      <c r="F84" s="885"/>
      <c r="G84" s="885"/>
      <c r="H84" s="885"/>
      <c r="I84" s="885"/>
      <c r="J84" s="416"/>
      <c r="K84" s="885"/>
      <c r="L84" s="885"/>
      <c r="M84" s="885"/>
      <c r="N84" s="885"/>
      <c r="O84" s="885"/>
      <c r="P84" s="885"/>
      <c r="Q84" s="885"/>
      <c r="R84" s="886"/>
      <c r="S84" s="884"/>
      <c r="T84" s="885"/>
      <c r="U84" s="885"/>
      <c r="V84" s="885"/>
      <c r="W84" s="885"/>
      <c r="X84" s="885"/>
      <c r="Y84" s="885"/>
      <c r="Z84" s="885"/>
      <c r="AA84" s="416"/>
      <c r="AB84" s="885"/>
      <c r="AC84" s="885"/>
      <c r="AD84" s="885"/>
      <c r="AE84" s="885"/>
      <c r="AF84" s="885"/>
      <c r="AG84" s="885"/>
      <c r="AH84" s="885"/>
      <c r="AI84" s="886"/>
      <c r="AJ84" s="884"/>
      <c r="AK84" s="885"/>
      <c r="AL84" s="885"/>
      <c r="AM84" s="885"/>
      <c r="AN84" s="885"/>
      <c r="AO84" s="885"/>
      <c r="AP84" s="885"/>
      <c r="AQ84" s="885"/>
      <c r="AR84" s="416"/>
      <c r="AS84" s="885"/>
      <c r="AT84" s="885"/>
      <c r="AU84" s="885"/>
      <c r="AV84" s="885"/>
      <c r="AW84" s="885"/>
      <c r="AX84" s="885"/>
      <c r="AY84" s="885"/>
      <c r="AZ84" s="886"/>
      <c r="BA84" s="927"/>
      <c r="BB84" s="928"/>
      <c r="BC84" s="928"/>
      <c r="BD84" s="928"/>
      <c r="BE84" s="928"/>
      <c r="BF84" s="928"/>
      <c r="BG84" s="928"/>
      <c r="BH84" s="928"/>
      <c r="BI84" s="928"/>
      <c r="BJ84" s="928"/>
      <c r="BK84" s="928"/>
      <c r="BL84" s="928"/>
      <c r="BM84" s="928"/>
      <c r="BN84" s="928"/>
      <c r="BO84" s="928"/>
      <c r="BP84" s="928"/>
      <c r="BQ84" s="929"/>
      <c r="BR84" s="884"/>
      <c r="BS84" s="885"/>
      <c r="BT84" s="885"/>
      <c r="BU84" s="886"/>
      <c r="BV84" s="884"/>
      <c r="BW84" s="885"/>
      <c r="BX84" s="885"/>
      <c r="BY84" s="886"/>
      <c r="BZ84" s="884"/>
      <c r="CA84" s="885"/>
      <c r="CB84" s="885"/>
      <c r="CC84" s="886"/>
      <c r="CD84" s="884"/>
      <c r="CE84" s="885"/>
      <c r="CF84" s="885"/>
      <c r="CG84" s="886"/>
      <c r="CH84" s="937"/>
      <c r="CI84" s="938"/>
      <c r="CJ84" s="938"/>
      <c r="CK84" s="938"/>
      <c r="CL84" s="938"/>
      <c r="CM84" s="937"/>
      <c r="CN84" s="938"/>
      <c r="CO84" s="938"/>
      <c r="CP84" s="938"/>
      <c r="CQ84" s="942"/>
      <c r="CR84" s="947"/>
      <c r="CS84" s="948"/>
      <c r="CT84" s="948"/>
      <c r="CU84" s="948"/>
      <c r="CV84" s="949"/>
      <c r="CW84" s="884"/>
      <c r="CX84" s="885"/>
      <c r="CY84" s="885"/>
      <c r="CZ84" s="885"/>
      <c r="DA84" s="886"/>
      <c r="DB84" s="297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7"/>
      <c r="DQ84" s="297"/>
      <c r="DR84" s="297"/>
      <c r="DS84" s="297"/>
      <c r="DT84" s="297"/>
      <c r="DU84" s="297"/>
      <c r="DV84" s="297"/>
    </row>
    <row r="85" spans="1:126" ht="7.5" customHeight="1" x14ac:dyDescent="0.2">
      <c r="A85" s="890" t="str">
        <f>IFERROR(VLOOKUP(A84,'抽選会用 '!$C$7:$D$28,3,FALSE),"")</f>
        <v/>
      </c>
      <c r="B85" s="884"/>
      <c r="C85" s="885"/>
      <c r="D85" s="885"/>
      <c r="E85" s="885"/>
      <c r="F85" s="885"/>
      <c r="G85" s="885"/>
      <c r="H85" s="885"/>
      <c r="I85" s="885"/>
      <c r="J85" s="416"/>
      <c r="K85" s="885"/>
      <c r="L85" s="885"/>
      <c r="M85" s="885"/>
      <c r="N85" s="885"/>
      <c r="O85" s="885"/>
      <c r="P85" s="885"/>
      <c r="Q85" s="885"/>
      <c r="R85" s="886"/>
      <c r="S85" s="884"/>
      <c r="T85" s="885"/>
      <c r="U85" s="885"/>
      <c r="V85" s="885"/>
      <c r="W85" s="885"/>
      <c r="X85" s="885"/>
      <c r="Y85" s="885"/>
      <c r="Z85" s="885"/>
      <c r="AA85" s="416"/>
      <c r="AB85" s="885"/>
      <c r="AC85" s="885"/>
      <c r="AD85" s="885"/>
      <c r="AE85" s="885"/>
      <c r="AF85" s="885"/>
      <c r="AG85" s="885"/>
      <c r="AH85" s="885"/>
      <c r="AI85" s="886"/>
      <c r="AJ85" s="884"/>
      <c r="AK85" s="885"/>
      <c r="AL85" s="885"/>
      <c r="AM85" s="885"/>
      <c r="AN85" s="885"/>
      <c r="AO85" s="885"/>
      <c r="AP85" s="885"/>
      <c r="AQ85" s="885"/>
      <c r="AR85" s="416"/>
      <c r="AS85" s="885"/>
      <c r="AT85" s="885"/>
      <c r="AU85" s="885"/>
      <c r="AV85" s="885"/>
      <c r="AW85" s="885"/>
      <c r="AX85" s="885"/>
      <c r="AY85" s="885"/>
      <c r="AZ85" s="886"/>
      <c r="BA85" s="927"/>
      <c r="BB85" s="928"/>
      <c r="BC85" s="928"/>
      <c r="BD85" s="928"/>
      <c r="BE85" s="928"/>
      <c r="BF85" s="928"/>
      <c r="BG85" s="928"/>
      <c r="BH85" s="928"/>
      <c r="BI85" s="928"/>
      <c r="BJ85" s="928"/>
      <c r="BK85" s="928"/>
      <c r="BL85" s="928"/>
      <c r="BM85" s="928"/>
      <c r="BN85" s="928"/>
      <c r="BO85" s="928"/>
      <c r="BP85" s="928"/>
      <c r="BQ85" s="929"/>
      <c r="BR85" s="884"/>
      <c r="BS85" s="885"/>
      <c r="BT85" s="885"/>
      <c r="BU85" s="886"/>
      <c r="BV85" s="884"/>
      <c r="BW85" s="885"/>
      <c r="BX85" s="885"/>
      <c r="BY85" s="886"/>
      <c r="BZ85" s="884"/>
      <c r="CA85" s="885"/>
      <c r="CB85" s="885"/>
      <c r="CC85" s="886"/>
      <c r="CD85" s="884"/>
      <c r="CE85" s="885"/>
      <c r="CF85" s="885"/>
      <c r="CG85" s="886"/>
      <c r="CH85" s="937"/>
      <c r="CI85" s="938"/>
      <c r="CJ85" s="938"/>
      <c r="CK85" s="938"/>
      <c r="CL85" s="938"/>
      <c r="CM85" s="937"/>
      <c r="CN85" s="938"/>
      <c r="CO85" s="938"/>
      <c r="CP85" s="938"/>
      <c r="CQ85" s="942"/>
      <c r="CR85" s="947"/>
      <c r="CS85" s="948"/>
      <c r="CT85" s="948"/>
      <c r="CU85" s="948"/>
      <c r="CV85" s="949"/>
      <c r="CW85" s="884"/>
      <c r="CX85" s="885"/>
      <c r="CY85" s="885"/>
      <c r="CZ85" s="885"/>
      <c r="DA85" s="886"/>
      <c r="DB85" s="297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7"/>
      <c r="DQ85" s="297"/>
      <c r="DR85" s="297"/>
      <c r="DS85" s="297"/>
      <c r="DT85" s="297"/>
      <c r="DU85" s="297"/>
      <c r="DV85" s="297"/>
    </row>
    <row r="86" spans="1:126" ht="7.5" customHeight="1" x14ac:dyDescent="0.2">
      <c r="A86" s="304"/>
      <c r="B86" s="425"/>
      <c r="C86" s="414"/>
      <c r="D86" s="414"/>
      <c r="E86" s="414"/>
      <c r="F86" s="885"/>
      <c r="G86" s="885"/>
      <c r="H86" s="885"/>
      <c r="I86" s="885"/>
      <c r="J86" s="416"/>
      <c r="K86" s="885"/>
      <c r="L86" s="885"/>
      <c r="M86" s="885"/>
      <c r="N86" s="885"/>
      <c r="O86" s="417"/>
      <c r="P86" s="417"/>
      <c r="Q86" s="417"/>
      <c r="R86" s="416"/>
      <c r="S86" s="413"/>
      <c r="T86" s="414"/>
      <c r="U86" s="414"/>
      <c r="V86" s="414"/>
      <c r="W86" s="885"/>
      <c r="X86" s="885"/>
      <c r="Y86" s="885"/>
      <c r="Z86" s="885"/>
      <c r="AA86" s="416"/>
      <c r="AB86" s="885"/>
      <c r="AC86" s="885"/>
      <c r="AD86" s="885"/>
      <c r="AE86" s="885"/>
      <c r="AF86" s="417"/>
      <c r="AG86" s="417"/>
      <c r="AH86" s="417"/>
      <c r="AI86" s="416"/>
      <c r="AJ86" s="425"/>
      <c r="AK86" s="414"/>
      <c r="AL86" s="414"/>
      <c r="AM86" s="414"/>
      <c r="AN86" s="885"/>
      <c r="AO86" s="885"/>
      <c r="AP86" s="885"/>
      <c r="AQ86" s="885"/>
      <c r="AR86" s="416"/>
      <c r="AS86" s="885"/>
      <c r="AT86" s="885"/>
      <c r="AU86" s="885"/>
      <c r="AV86" s="885"/>
      <c r="AW86" s="417"/>
      <c r="AX86" s="417"/>
      <c r="AY86" s="417"/>
      <c r="AZ86" s="441"/>
      <c r="BA86" s="927"/>
      <c r="BB86" s="928"/>
      <c r="BC86" s="928"/>
      <c r="BD86" s="928"/>
      <c r="BE86" s="928"/>
      <c r="BF86" s="928"/>
      <c r="BG86" s="928"/>
      <c r="BH86" s="928"/>
      <c r="BI86" s="928"/>
      <c r="BJ86" s="928"/>
      <c r="BK86" s="928"/>
      <c r="BL86" s="928"/>
      <c r="BM86" s="928"/>
      <c r="BN86" s="928"/>
      <c r="BO86" s="928"/>
      <c r="BP86" s="928"/>
      <c r="BQ86" s="929"/>
      <c r="BR86" s="884"/>
      <c r="BS86" s="885"/>
      <c r="BT86" s="885"/>
      <c r="BU86" s="886"/>
      <c r="BV86" s="884"/>
      <c r="BW86" s="885"/>
      <c r="BX86" s="885"/>
      <c r="BY86" s="886"/>
      <c r="BZ86" s="884"/>
      <c r="CA86" s="885"/>
      <c r="CB86" s="885"/>
      <c r="CC86" s="886"/>
      <c r="CD86" s="884"/>
      <c r="CE86" s="885"/>
      <c r="CF86" s="885"/>
      <c r="CG86" s="886"/>
      <c r="CH86" s="937"/>
      <c r="CI86" s="938"/>
      <c r="CJ86" s="938"/>
      <c r="CK86" s="938"/>
      <c r="CL86" s="938"/>
      <c r="CM86" s="937"/>
      <c r="CN86" s="938"/>
      <c r="CO86" s="938"/>
      <c r="CP86" s="938"/>
      <c r="CQ86" s="942"/>
      <c r="CR86" s="947"/>
      <c r="CS86" s="948"/>
      <c r="CT86" s="948"/>
      <c r="CU86" s="948"/>
      <c r="CV86" s="949"/>
      <c r="CW86" s="884"/>
      <c r="CX86" s="885"/>
      <c r="CY86" s="885"/>
      <c r="CZ86" s="885"/>
      <c r="DA86" s="886"/>
      <c r="DB86" s="297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7"/>
      <c r="DQ86" s="297"/>
      <c r="DR86" s="297"/>
      <c r="DS86" s="297"/>
      <c r="DT86" s="297"/>
      <c r="DU86" s="297"/>
      <c r="DV86" s="297"/>
    </row>
    <row r="87" spans="1:126" ht="7.5" customHeight="1" x14ac:dyDescent="0.2">
      <c r="A87" s="306"/>
      <c r="B87" s="437"/>
      <c r="C87" s="431"/>
      <c r="D87" s="431"/>
      <c r="E87" s="431"/>
      <c r="F87" s="888"/>
      <c r="G87" s="888"/>
      <c r="H87" s="888"/>
      <c r="I87" s="888"/>
      <c r="J87" s="433"/>
      <c r="K87" s="888"/>
      <c r="L87" s="888"/>
      <c r="M87" s="888"/>
      <c r="N87" s="888"/>
      <c r="O87" s="434"/>
      <c r="P87" s="434"/>
      <c r="Q87" s="434"/>
      <c r="R87" s="435"/>
      <c r="S87" s="430"/>
      <c r="T87" s="431"/>
      <c r="U87" s="431"/>
      <c r="V87" s="431"/>
      <c r="W87" s="888"/>
      <c r="X87" s="888"/>
      <c r="Y87" s="888"/>
      <c r="Z87" s="888"/>
      <c r="AA87" s="433"/>
      <c r="AB87" s="888"/>
      <c r="AC87" s="888"/>
      <c r="AD87" s="888"/>
      <c r="AE87" s="888"/>
      <c r="AF87" s="434"/>
      <c r="AG87" s="434"/>
      <c r="AH87" s="434"/>
      <c r="AI87" s="435"/>
      <c r="AJ87" s="437"/>
      <c r="AK87" s="431"/>
      <c r="AL87" s="431"/>
      <c r="AM87" s="431"/>
      <c r="AN87" s="888"/>
      <c r="AO87" s="888"/>
      <c r="AP87" s="888"/>
      <c r="AQ87" s="888"/>
      <c r="AR87" s="433"/>
      <c r="AS87" s="888"/>
      <c r="AT87" s="888"/>
      <c r="AU87" s="888"/>
      <c r="AV87" s="888"/>
      <c r="AW87" s="434"/>
      <c r="AX87" s="434"/>
      <c r="AY87" s="434"/>
      <c r="AZ87" s="442"/>
      <c r="BA87" s="930"/>
      <c r="BB87" s="931"/>
      <c r="BC87" s="931"/>
      <c r="BD87" s="931"/>
      <c r="BE87" s="931"/>
      <c r="BF87" s="931"/>
      <c r="BG87" s="931"/>
      <c r="BH87" s="931"/>
      <c r="BI87" s="931"/>
      <c r="BJ87" s="931"/>
      <c r="BK87" s="931"/>
      <c r="BL87" s="931"/>
      <c r="BM87" s="931"/>
      <c r="BN87" s="931"/>
      <c r="BO87" s="931"/>
      <c r="BP87" s="931"/>
      <c r="BQ87" s="932"/>
      <c r="BR87" s="887"/>
      <c r="BS87" s="888"/>
      <c r="BT87" s="888"/>
      <c r="BU87" s="889"/>
      <c r="BV87" s="887"/>
      <c r="BW87" s="888"/>
      <c r="BX87" s="888"/>
      <c r="BY87" s="889"/>
      <c r="BZ87" s="887"/>
      <c r="CA87" s="888"/>
      <c r="CB87" s="888"/>
      <c r="CC87" s="889"/>
      <c r="CD87" s="887"/>
      <c r="CE87" s="888"/>
      <c r="CF87" s="888"/>
      <c r="CG87" s="889"/>
      <c r="CH87" s="939"/>
      <c r="CI87" s="940"/>
      <c r="CJ87" s="940"/>
      <c r="CK87" s="940"/>
      <c r="CL87" s="940"/>
      <c r="CM87" s="939"/>
      <c r="CN87" s="940"/>
      <c r="CO87" s="940"/>
      <c r="CP87" s="940"/>
      <c r="CQ87" s="943"/>
      <c r="CR87" s="950"/>
      <c r="CS87" s="951"/>
      <c r="CT87" s="951"/>
      <c r="CU87" s="951"/>
      <c r="CV87" s="952"/>
      <c r="CW87" s="887"/>
      <c r="CX87" s="888"/>
      <c r="CY87" s="888"/>
      <c r="CZ87" s="888"/>
      <c r="DA87" s="889"/>
      <c r="DB87" s="297"/>
      <c r="DC87" s="297"/>
      <c r="DD87" s="297"/>
      <c r="DE87" s="297"/>
      <c r="DF87" s="297"/>
      <c r="DG87" s="297"/>
      <c r="DH87" s="297"/>
      <c r="DI87" s="297"/>
      <c r="DJ87" s="297"/>
      <c r="DK87" s="297"/>
      <c r="DL87" s="297"/>
      <c r="DM87" s="297"/>
      <c r="DN87" s="297"/>
      <c r="DO87" s="297"/>
      <c r="DP87" s="297"/>
      <c r="DQ87" s="297"/>
      <c r="DR87" s="297"/>
      <c r="DS87" s="297"/>
      <c r="DT87" s="297"/>
      <c r="DU87" s="297"/>
      <c r="DV87" s="297"/>
    </row>
    <row r="88" spans="1:126" ht="7.5" customHeight="1" x14ac:dyDescent="0.2">
      <c r="C88" s="305"/>
      <c r="D88" s="305"/>
      <c r="E88" s="305"/>
      <c r="F88" s="297"/>
      <c r="G88" s="312"/>
      <c r="H88" s="312"/>
      <c r="I88" s="312"/>
      <c r="J88" s="312"/>
      <c r="L88" s="312"/>
      <c r="M88" s="312"/>
      <c r="N88" s="312"/>
      <c r="O88" s="312"/>
      <c r="P88" s="297"/>
      <c r="Q88" s="297"/>
      <c r="R88" s="305"/>
      <c r="T88" s="290"/>
      <c r="U88" s="290"/>
      <c r="V88" s="305"/>
      <c r="W88" s="305"/>
      <c r="X88" s="305"/>
      <c r="Y88" s="297"/>
      <c r="Z88" s="312"/>
      <c r="AA88" s="312"/>
      <c r="AB88" s="312"/>
      <c r="AC88" s="312"/>
      <c r="AE88" s="312"/>
      <c r="AF88" s="312"/>
      <c r="AG88" s="312"/>
      <c r="AH88" s="312"/>
      <c r="AI88" s="297"/>
      <c r="AJ88" s="297"/>
      <c r="AK88" s="305"/>
      <c r="AL88" s="288"/>
      <c r="AM88" s="288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  <c r="CD88" s="297"/>
      <c r="CE88" s="297"/>
      <c r="CF88" s="297"/>
      <c r="CG88" s="297"/>
      <c r="CH88" s="297"/>
      <c r="CI88" s="297"/>
      <c r="CJ88" s="297"/>
      <c r="CK88" s="297"/>
      <c r="CL88" s="297"/>
      <c r="CM88" s="297"/>
      <c r="CN88" s="297"/>
      <c r="CO88" s="297"/>
      <c r="CP88" s="297"/>
      <c r="CQ88" s="297"/>
      <c r="CR88" s="297"/>
      <c r="CS88" s="297"/>
      <c r="CT88" s="297"/>
      <c r="CU88" s="297"/>
      <c r="CV88" s="297"/>
      <c r="CW88" s="297"/>
      <c r="CX88" s="297"/>
      <c r="CY88" s="297"/>
      <c r="CZ88" s="297"/>
      <c r="DA88" s="297"/>
      <c r="DB88" s="297"/>
      <c r="DC88" s="297"/>
      <c r="DD88" s="297"/>
      <c r="DE88" s="297"/>
      <c r="DF88" s="297"/>
      <c r="DG88" s="297"/>
      <c r="DH88" s="297"/>
      <c r="DI88" s="297"/>
      <c r="DJ88" s="297"/>
      <c r="DK88" s="297"/>
      <c r="DL88" s="297"/>
      <c r="DM88" s="297"/>
      <c r="DN88" s="297"/>
      <c r="DO88" s="297"/>
      <c r="DP88" s="297"/>
      <c r="DQ88" s="297"/>
      <c r="DR88" s="297"/>
      <c r="DS88" s="297"/>
      <c r="DT88" s="297"/>
      <c r="DU88" s="297"/>
      <c r="DV88" s="297"/>
    </row>
    <row r="89" spans="1:126" ht="8.1" customHeight="1" x14ac:dyDescent="0.2">
      <c r="E89" s="290"/>
      <c r="F89" s="290"/>
      <c r="G89" s="290"/>
      <c r="H89" s="290"/>
      <c r="I89" s="297"/>
      <c r="J89" s="297"/>
      <c r="K89" s="297"/>
      <c r="L89" s="288"/>
      <c r="M89" s="297"/>
      <c r="N89" s="297"/>
      <c r="O89" s="297"/>
      <c r="P89" s="291"/>
      <c r="Q89" s="291"/>
      <c r="R89" s="291"/>
      <c r="U89" s="290"/>
      <c r="V89" s="290"/>
      <c r="W89" s="290"/>
      <c r="X89" s="297"/>
      <c r="Y89" s="297"/>
      <c r="Z89" s="297"/>
      <c r="AA89" s="288"/>
      <c r="AB89" s="297"/>
      <c r="AC89" s="297"/>
      <c r="AD89" s="297"/>
      <c r="AE89" s="291"/>
      <c r="AF89" s="291"/>
      <c r="AG89" s="291"/>
      <c r="AJ89" s="290"/>
      <c r="AK89" s="290"/>
      <c r="AL89" s="290"/>
      <c r="AM89" s="297"/>
      <c r="AN89" s="297"/>
      <c r="AO89" s="297"/>
      <c r="AQ89" s="297"/>
      <c r="AR89" s="297"/>
      <c r="AS89" s="297"/>
      <c r="AT89" s="291"/>
      <c r="AU89" s="291"/>
      <c r="BK89" s="288"/>
      <c r="BL89" s="288"/>
    </row>
    <row r="90" spans="1:126" ht="15.9" customHeight="1" x14ac:dyDescent="0.2">
      <c r="A90" s="289" t="s">
        <v>65</v>
      </c>
      <c r="E90" s="290"/>
      <c r="F90" s="290"/>
      <c r="G90" s="290"/>
      <c r="H90" s="290"/>
      <c r="I90" s="297"/>
      <c r="J90" s="297"/>
      <c r="K90" s="297"/>
      <c r="L90" s="288"/>
      <c r="M90" s="297"/>
      <c r="N90" s="297"/>
      <c r="O90" s="297"/>
      <c r="P90" s="291"/>
      <c r="Q90" s="291"/>
      <c r="R90" s="291"/>
      <c r="U90" s="290"/>
      <c r="V90" s="290"/>
      <c r="W90" s="290"/>
      <c r="X90" s="297"/>
      <c r="Y90" s="297"/>
      <c r="Z90" s="297"/>
      <c r="AA90" s="288"/>
      <c r="AB90" s="297"/>
      <c r="AC90" s="297"/>
      <c r="AD90" s="297"/>
      <c r="AE90" s="291"/>
      <c r="AF90" s="291"/>
      <c r="AG90" s="291"/>
      <c r="AJ90" s="290"/>
      <c r="AK90" s="290"/>
      <c r="AL90" s="290"/>
      <c r="AM90" s="297"/>
      <c r="AN90" s="297"/>
      <c r="AO90" s="297"/>
      <c r="AQ90" s="297"/>
      <c r="AR90" s="297"/>
      <c r="AS90" s="297"/>
      <c r="AT90" s="291"/>
      <c r="AU90" s="291"/>
      <c r="BK90" s="288"/>
      <c r="BL90" s="288"/>
    </row>
    <row r="91" spans="1:126" ht="8.1" customHeight="1" x14ac:dyDescent="0.2">
      <c r="E91" s="290"/>
      <c r="F91" s="290"/>
      <c r="G91" s="290"/>
      <c r="H91" s="290"/>
      <c r="I91" s="297"/>
      <c r="J91" s="297"/>
      <c r="K91" s="297"/>
      <c r="L91" s="288"/>
      <c r="M91" s="297"/>
      <c r="N91" s="297"/>
      <c r="O91" s="297"/>
      <c r="P91" s="291"/>
      <c r="Q91" s="291"/>
      <c r="R91" s="291"/>
      <c r="U91" s="290"/>
      <c r="V91" s="290"/>
      <c r="W91" s="290"/>
      <c r="X91" s="297"/>
      <c r="Y91" s="297"/>
      <c r="Z91" s="297"/>
      <c r="AA91" s="288"/>
      <c r="AB91" s="297"/>
      <c r="AC91" s="297"/>
      <c r="AD91" s="297"/>
      <c r="AE91" s="291"/>
      <c r="AF91" s="291"/>
      <c r="AG91" s="291"/>
      <c r="AJ91" s="290"/>
      <c r="AK91" s="290"/>
      <c r="AL91" s="290"/>
      <c r="AM91" s="297"/>
      <c r="AN91" s="297"/>
      <c r="AO91" s="297"/>
      <c r="AQ91" s="297"/>
      <c r="AR91" s="297"/>
      <c r="AS91" s="297"/>
      <c r="AT91" s="291"/>
      <c r="AU91" s="291"/>
      <c r="BK91" s="288"/>
      <c r="BL91" s="288"/>
    </row>
    <row r="92" spans="1:126" ht="8.1" customHeight="1" x14ac:dyDescent="0.2">
      <c r="A92" s="874" t="s">
        <v>3</v>
      </c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3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3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5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874" t="s">
        <v>49</v>
      </c>
      <c r="BS92" s="875"/>
      <c r="BT92" s="875"/>
      <c r="BU92" s="876"/>
      <c r="BV92" s="874" t="s">
        <v>1</v>
      </c>
      <c r="BW92" s="875"/>
      <c r="BX92" s="875"/>
      <c r="BY92" s="876"/>
      <c r="BZ92" s="874" t="s">
        <v>15</v>
      </c>
      <c r="CA92" s="875"/>
      <c r="CB92" s="875"/>
      <c r="CC92" s="875"/>
      <c r="CD92" s="875"/>
      <c r="CE92" s="875"/>
      <c r="CF92" s="875"/>
      <c r="CG92" s="876"/>
      <c r="CH92" s="874" t="s">
        <v>52</v>
      </c>
      <c r="CI92" s="875"/>
      <c r="CJ92" s="875"/>
      <c r="CK92" s="875"/>
      <c r="CL92" s="875"/>
      <c r="CM92" s="875"/>
      <c r="CN92" s="875"/>
      <c r="CO92" s="875"/>
      <c r="CP92" s="875"/>
      <c r="CQ92" s="875"/>
      <c r="CR92" s="875"/>
      <c r="CS92" s="875"/>
      <c r="CT92" s="875"/>
      <c r="CU92" s="875"/>
      <c r="CV92" s="875"/>
      <c r="CW92" s="907" t="s">
        <v>46</v>
      </c>
      <c r="CX92" s="908"/>
      <c r="CY92" s="908"/>
      <c r="CZ92" s="908"/>
      <c r="DA92" s="909"/>
      <c r="DC92" s="361"/>
      <c r="DD92" s="361"/>
      <c r="DE92" s="361"/>
      <c r="DF92" s="361"/>
    </row>
    <row r="93" spans="1:126" ht="8.1" customHeight="1" x14ac:dyDescent="0.2">
      <c r="A93" s="862"/>
      <c r="B93" s="956" t="str">
        <f>A98</f>
        <v>大宮ヤング</v>
      </c>
      <c r="C93" s="957"/>
      <c r="D93" s="957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8"/>
      <c r="S93" s="878" t="str">
        <f>A104</f>
        <v>ＫＹＯＴＯ ＨＯＰＥ</v>
      </c>
      <c r="T93" s="879"/>
      <c r="U93" s="879"/>
      <c r="V93" s="879"/>
      <c r="W93" s="879"/>
      <c r="X93" s="879"/>
      <c r="Y93" s="879"/>
      <c r="Z93" s="879"/>
      <c r="AA93" s="879"/>
      <c r="AB93" s="879"/>
      <c r="AC93" s="879"/>
      <c r="AD93" s="879"/>
      <c r="AE93" s="879"/>
      <c r="AF93" s="879"/>
      <c r="AG93" s="879"/>
      <c r="AH93" s="879"/>
      <c r="AI93" s="880"/>
      <c r="AJ93" s="878" t="str">
        <f>A110</f>
        <v>京都パスレル</v>
      </c>
      <c r="AK93" s="879"/>
      <c r="AL93" s="879"/>
      <c r="AM93" s="879"/>
      <c r="AN93" s="879"/>
      <c r="AO93" s="879"/>
      <c r="AP93" s="879"/>
      <c r="AQ93" s="879"/>
      <c r="AR93" s="879"/>
      <c r="AS93" s="879"/>
      <c r="AT93" s="879"/>
      <c r="AU93" s="879"/>
      <c r="AV93" s="879"/>
      <c r="AW93" s="879"/>
      <c r="AX93" s="879"/>
      <c r="AY93" s="879"/>
      <c r="AZ93" s="880"/>
      <c r="BA93" s="878" t="str">
        <f>A116</f>
        <v>楓ヤング</v>
      </c>
      <c r="BB93" s="879"/>
      <c r="BC93" s="879"/>
      <c r="BD93" s="879"/>
      <c r="BE93" s="879"/>
      <c r="BF93" s="879"/>
      <c r="BG93" s="879"/>
      <c r="BH93" s="879"/>
      <c r="BI93" s="879"/>
      <c r="BJ93" s="879"/>
      <c r="BK93" s="879"/>
      <c r="BL93" s="879"/>
      <c r="BM93" s="879"/>
      <c r="BN93" s="879"/>
      <c r="BO93" s="879"/>
      <c r="BP93" s="879"/>
      <c r="BQ93" s="880"/>
      <c r="BR93" s="862"/>
      <c r="BS93" s="863"/>
      <c r="BT93" s="863"/>
      <c r="BU93" s="864"/>
      <c r="BV93" s="862"/>
      <c r="BW93" s="863"/>
      <c r="BX93" s="863"/>
      <c r="BY93" s="864"/>
      <c r="BZ93" s="862"/>
      <c r="CA93" s="863"/>
      <c r="CB93" s="863"/>
      <c r="CC93" s="863"/>
      <c r="CD93" s="863"/>
      <c r="CE93" s="863"/>
      <c r="CF93" s="863"/>
      <c r="CG93" s="864"/>
      <c r="CH93" s="865"/>
      <c r="CI93" s="866"/>
      <c r="CJ93" s="866"/>
      <c r="CK93" s="866"/>
      <c r="CL93" s="866"/>
      <c r="CM93" s="866"/>
      <c r="CN93" s="866"/>
      <c r="CO93" s="866"/>
      <c r="CP93" s="866"/>
      <c r="CQ93" s="866"/>
      <c r="CR93" s="866"/>
      <c r="CS93" s="866"/>
      <c r="CT93" s="866"/>
      <c r="CU93" s="866"/>
      <c r="CV93" s="866"/>
      <c r="CW93" s="910"/>
      <c r="CX93" s="911"/>
      <c r="CY93" s="911"/>
      <c r="CZ93" s="911"/>
      <c r="DA93" s="912"/>
      <c r="DC93" s="361"/>
      <c r="DD93" s="361"/>
      <c r="DE93" s="361"/>
      <c r="DF93" s="361"/>
    </row>
    <row r="94" spans="1:126" ht="8.1" customHeight="1" x14ac:dyDescent="0.2">
      <c r="A94" s="862"/>
      <c r="B94" s="956"/>
      <c r="C94" s="957"/>
      <c r="D94" s="957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957"/>
      <c r="P94" s="957"/>
      <c r="Q94" s="957"/>
      <c r="R94" s="958"/>
      <c r="S94" s="878"/>
      <c r="T94" s="879"/>
      <c r="U94" s="879"/>
      <c r="V94" s="879"/>
      <c r="W94" s="879"/>
      <c r="X94" s="879"/>
      <c r="Y94" s="879"/>
      <c r="Z94" s="879"/>
      <c r="AA94" s="879"/>
      <c r="AB94" s="879"/>
      <c r="AC94" s="879"/>
      <c r="AD94" s="879"/>
      <c r="AE94" s="879"/>
      <c r="AF94" s="879"/>
      <c r="AG94" s="879"/>
      <c r="AH94" s="879"/>
      <c r="AI94" s="880"/>
      <c r="AJ94" s="878"/>
      <c r="AK94" s="879"/>
      <c r="AL94" s="879"/>
      <c r="AM94" s="879"/>
      <c r="AN94" s="879"/>
      <c r="AO94" s="879"/>
      <c r="AP94" s="879"/>
      <c r="AQ94" s="879"/>
      <c r="AR94" s="879"/>
      <c r="AS94" s="879"/>
      <c r="AT94" s="879"/>
      <c r="AU94" s="879"/>
      <c r="AV94" s="879"/>
      <c r="AW94" s="879"/>
      <c r="AX94" s="879"/>
      <c r="AY94" s="879"/>
      <c r="AZ94" s="880"/>
      <c r="BA94" s="878"/>
      <c r="BB94" s="879"/>
      <c r="BC94" s="879"/>
      <c r="BD94" s="879"/>
      <c r="BE94" s="879"/>
      <c r="BF94" s="879"/>
      <c r="BG94" s="879"/>
      <c r="BH94" s="879"/>
      <c r="BI94" s="879"/>
      <c r="BJ94" s="879"/>
      <c r="BK94" s="879"/>
      <c r="BL94" s="879"/>
      <c r="BM94" s="879"/>
      <c r="BN94" s="879"/>
      <c r="BO94" s="879"/>
      <c r="BP94" s="879"/>
      <c r="BQ94" s="880"/>
      <c r="BR94" s="862"/>
      <c r="BS94" s="863"/>
      <c r="BT94" s="863"/>
      <c r="BU94" s="864"/>
      <c r="BV94" s="862"/>
      <c r="BW94" s="863"/>
      <c r="BX94" s="863"/>
      <c r="BY94" s="864"/>
      <c r="BZ94" s="922" t="s">
        <v>8</v>
      </c>
      <c r="CA94" s="922"/>
      <c r="CB94" s="922"/>
      <c r="CC94" s="922"/>
      <c r="CD94" s="922" t="s">
        <v>9</v>
      </c>
      <c r="CE94" s="922"/>
      <c r="CF94" s="922"/>
      <c r="CG94" s="922"/>
      <c r="CH94" s="874" t="s">
        <v>8</v>
      </c>
      <c r="CI94" s="875"/>
      <c r="CJ94" s="875"/>
      <c r="CK94" s="875"/>
      <c r="CL94" s="876"/>
      <c r="CM94" s="868" t="s">
        <v>9</v>
      </c>
      <c r="CN94" s="869"/>
      <c r="CO94" s="869"/>
      <c r="CP94" s="869"/>
      <c r="CQ94" s="870"/>
      <c r="CR94" s="868" t="s">
        <v>11</v>
      </c>
      <c r="CS94" s="875"/>
      <c r="CT94" s="875"/>
      <c r="CU94" s="875"/>
      <c r="CV94" s="875"/>
      <c r="CW94" s="910"/>
      <c r="CX94" s="911"/>
      <c r="CY94" s="911"/>
      <c r="CZ94" s="911"/>
      <c r="DA94" s="912"/>
      <c r="DC94" s="361"/>
      <c r="DD94" s="361"/>
      <c r="DE94" s="361"/>
      <c r="DF94" s="361"/>
    </row>
    <row r="95" spans="1:126" ht="8.1" customHeight="1" x14ac:dyDescent="0.2">
      <c r="A95" s="865"/>
      <c r="B95" s="301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  <c r="O95" s="302"/>
      <c r="P95" s="302"/>
      <c r="Q95" s="302"/>
      <c r="R95" s="302"/>
      <c r="S95" s="301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02"/>
      <c r="AJ95" s="301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3"/>
      <c r="BA95" s="302"/>
      <c r="BB95" s="302"/>
      <c r="BC95" s="302"/>
      <c r="BD95" s="302"/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  <c r="BO95" s="302"/>
      <c r="BP95" s="302"/>
      <c r="BQ95" s="302"/>
      <c r="BR95" s="865"/>
      <c r="BS95" s="866"/>
      <c r="BT95" s="866"/>
      <c r="BU95" s="867"/>
      <c r="BV95" s="865"/>
      <c r="BW95" s="866"/>
      <c r="BX95" s="866"/>
      <c r="BY95" s="867"/>
      <c r="BZ95" s="923"/>
      <c r="CA95" s="923"/>
      <c r="CB95" s="923"/>
      <c r="CC95" s="923"/>
      <c r="CD95" s="923"/>
      <c r="CE95" s="923"/>
      <c r="CF95" s="923"/>
      <c r="CG95" s="923"/>
      <c r="CH95" s="865"/>
      <c r="CI95" s="866"/>
      <c r="CJ95" s="866"/>
      <c r="CK95" s="866"/>
      <c r="CL95" s="867"/>
      <c r="CM95" s="871"/>
      <c r="CN95" s="872"/>
      <c r="CO95" s="872"/>
      <c r="CP95" s="872"/>
      <c r="CQ95" s="873"/>
      <c r="CR95" s="865"/>
      <c r="CS95" s="866"/>
      <c r="CT95" s="866"/>
      <c r="CU95" s="866"/>
      <c r="CV95" s="866"/>
      <c r="CW95" s="913"/>
      <c r="CX95" s="914"/>
      <c r="CY95" s="914"/>
      <c r="CZ95" s="914"/>
      <c r="DA95" s="915"/>
      <c r="DC95" s="361"/>
      <c r="DD95" s="361"/>
      <c r="DE95" s="361"/>
      <c r="DF95" s="361"/>
    </row>
    <row r="96" spans="1:126" ht="7.5" customHeight="1" x14ac:dyDescent="0.2">
      <c r="A96" s="894">
        <v>11</v>
      </c>
      <c r="B96" s="924"/>
      <c r="C96" s="925"/>
      <c r="D96" s="925"/>
      <c r="E96" s="925"/>
      <c r="F96" s="925"/>
      <c r="G96" s="925"/>
      <c r="H96" s="925"/>
      <c r="I96" s="925"/>
      <c r="J96" s="925"/>
      <c r="K96" s="925"/>
      <c r="L96" s="925"/>
      <c r="M96" s="925"/>
      <c r="N96" s="925"/>
      <c r="O96" s="925"/>
      <c r="P96" s="925"/>
      <c r="Q96" s="925"/>
      <c r="R96" s="926"/>
      <c r="S96" s="413"/>
      <c r="T96" s="414"/>
      <c r="U96" s="414"/>
      <c r="V96" s="414"/>
      <c r="W96" s="882">
        <f>Dグループ集計表!S10</f>
        <v>21</v>
      </c>
      <c r="X96" s="882"/>
      <c r="Y96" s="882"/>
      <c r="Z96" s="882"/>
      <c r="AA96" s="416"/>
      <c r="AB96" s="882">
        <f>Dグループ集計表!U10</f>
        <v>17</v>
      </c>
      <c r="AC96" s="882"/>
      <c r="AD96" s="882"/>
      <c r="AE96" s="882"/>
      <c r="AF96" s="417"/>
      <c r="AG96" s="417"/>
      <c r="AH96" s="417"/>
      <c r="AI96" s="416"/>
      <c r="AJ96" s="413"/>
      <c r="AK96" s="414"/>
      <c r="AL96" s="414"/>
      <c r="AM96" s="414"/>
      <c r="AN96" s="882">
        <f>Dグループ集計表!Z10</f>
        <v>21</v>
      </c>
      <c r="AO96" s="882"/>
      <c r="AP96" s="882"/>
      <c r="AQ96" s="882"/>
      <c r="AR96" s="416"/>
      <c r="AS96" s="882">
        <f>Dグループ集計表!AB10</f>
        <v>12</v>
      </c>
      <c r="AT96" s="882"/>
      <c r="AU96" s="882"/>
      <c r="AV96" s="882"/>
      <c r="AW96" s="417"/>
      <c r="AX96" s="417"/>
      <c r="AY96" s="417"/>
      <c r="AZ96" s="418"/>
      <c r="BA96" s="419"/>
      <c r="BB96" s="420"/>
      <c r="BC96" s="420"/>
      <c r="BD96" s="420"/>
      <c r="BE96" s="885">
        <f>Dグループ集計表!AG10</f>
        <v>16</v>
      </c>
      <c r="BF96" s="885"/>
      <c r="BG96" s="885"/>
      <c r="BH96" s="885"/>
      <c r="BI96" s="422"/>
      <c r="BJ96" s="882">
        <f>Dグループ集計表!AI10</f>
        <v>21</v>
      </c>
      <c r="BK96" s="882"/>
      <c r="BL96" s="882"/>
      <c r="BM96" s="882"/>
      <c r="BN96" s="423"/>
      <c r="BO96" s="423"/>
      <c r="BP96" s="423"/>
      <c r="BQ96" s="422"/>
      <c r="BR96" s="881">
        <f>Dグループ集計表!J33</f>
        <v>1</v>
      </c>
      <c r="BS96" s="882"/>
      <c r="BT96" s="882"/>
      <c r="BU96" s="883"/>
      <c r="BV96" s="881">
        <f>Dグループ集計表!L33</f>
        <v>2</v>
      </c>
      <c r="BW96" s="882"/>
      <c r="BX96" s="882"/>
      <c r="BY96" s="883"/>
      <c r="BZ96" s="881">
        <f>Dグループ集計表!V33</f>
        <v>3</v>
      </c>
      <c r="CA96" s="882"/>
      <c r="CB96" s="882"/>
      <c r="CC96" s="883"/>
      <c r="CD96" s="881">
        <f>Dグループ集計表!Y33</f>
        <v>4</v>
      </c>
      <c r="CE96" s="882"/>
      <c r="CF96" s="882"/>
      <c r="CG96" s="883"/>
      <c r="CH96" s="935">
        <f>Dグループ集計表!AL33</f>
        <v>117</v>
      </c>
      <c r="CI96" s="936"/>
      <c r="CJ96" s="936"/>
      <c r="CK96" s="936"/>
      <c r="CL96" s="936"/>
      <c r="CM96" s="935">
        <f>Dグループ集計表!AO33</f>
        <v>116</v>
      </c>
      <c r="CN96" s="936"/>
      <c r="CO96" s="936"/>
      <c r="CP96" s="936"/>
      <c r="CQ96" s="941"/>
      <c r="CR96" s="944">
        <f>Dグループ集計表!AT33</f>
        <v>1.0086206896551724</v>
      </c>
      <c r="CS96" s="945"/>
      <c r="CT96" s="945"/>
      <c r="CU96" s="945"/>
      <c r="CV96" s="946"/>
      <c r="CW96" s="881">
        <v>3</v>
      </c>
      <c r="CX96" s="882"/>
      <c r="CY96" s="882"/>
      <c r="CZ96" s="882"/>
      <c r="DA96" s="883"/>
      <c r="DC96" s="297"/>
      <c r="DD96" s="297"/>
      <c r="DE96" s="297"/>
      <c r="DF96" s="297"/>
    </row>
    <row r="97" spans="1:110" ht="7.5" customHeight="1" x14ac:dyDescent="0.2">
      <c r="A97" s="895"/>
      <c r="B97" s="927"/>
      <c r="C97" s="928"/>
      <c r="D97" s="928"/>
      <c r="E97" s="928"/>
      <c r="F97" s="928"/>
      <c r="G97" s="928"/>
      <c r="H97" s="928"/>
      <c r="I97" s="928"/>
      <c r="J97" s="928"/>
      <c r="K97" s="928"/>
      <c r="L97" s="928"/>
      <c r="M97" s="928"/>
      <c r="N97" s="928"/>
      <c r="O97" s="928"/>
      <c r="P97" s="928"/>
      <c r="Q97" s="928"/>
      <c r="R97" s="929"/>
      <c r="S97" s="413"/>
      <c r="T97" s="414"/>
      <c r="U97" s="414"/>
      <c r="V97" s="414"/>
      <c r="W97" s="885"/>
      <c r="X97" s="885"/>
      <c r="Y97" s="885"/>
      <c r="Z97" s="885"/>
      <c r="AA97" s="422"/>
      <c r="AB97" s="885"/>
      <c r="AC97" s="885"/>
      <c r="AD97" s="885"/>
      <c r="AE97" s="885"/>
      <c r="AF97" s="417"/>
      <c r="AG97" s="417"/>
      <c r="AH97" s="417"/>
      <c r="AI97" s="416"/>
      <c r="AJ97" s="413"/>
      <c r="AK97" s="414"/>
      <c r="AL97" s="414"/>
      <c r="AM97" s="414"/>
      <c r="AN97" s="885"/>
      <c r="AO97" s="885"/>
      <c r="AP97" s="885"/>
      <c r="AQ97" s="885"/>
      <c r="AR97" s="422"/>
      <c r="AS97" s="885"/>
      <c r="AT97" s="885"/>
      <c r="AU97" s="885"/>
      <c r="AV97" s="885"/>
      <c r="AW97" s="417"/>
      <c r="AX97" s="417"/>
      <c r="AY97" s="417"/>
      <c r="AZ97" s="418"/>
      <c r="BA97" s="425"/>
      <c r="BB97" s="414"/>
      <c r="BC97" s="414"/>
      <c r="BD97" s="414"/>
      <c r="BE97" s="885"/>
      <c r="BF97" s="885"/>
      <c r="BG97" s="885"/>
      <c r="BH97" s="885"/>
      <c r="BI97" s="422"/>
      <c r="BJ97" s="885"/>
      <c r="BK97" s="885"/>
      <c r="BL97" s="885"/>
      <c r="BM97" s="885"/>
      <c r="BN97" s="417"/>
      <c r="BO97" s="417"/>
      <c r="BP97" s="417"/>
      <c r="BQ97" s="416"/>
      <c r="BR97" s="884"/>
      <c r="BS97" s="885"/>
      <c r="BT97" s="885"/>
      <c r="BU97" s="886"/>
      <c r="BV97" s="884"/>
      <c r="BW97" s="885"/>
      <c r="BX97" s="885"/>
      <c r="BY97" s="886"/>
      <c r="BZ97" s="884"/>
      <c r="CA97" s="885"/>
      <c r="CB97" s="885"/>
      <c r="CC97" s="886"/>
      <c r="CD97" s="884"/>
      <c r="CE97" s="885"/>
      <c r="CF97" s="885"/>
      <c r="CG97" s="886"/>
      <c r="CH97" s="937"/>
      <c r="CI97" s="938"/>
      <c r="CJ97" s="938"/>
      <c r="CK97" s="938"/>
      <c r="CL97" s="938"/>
      <c r="CM97" s="937"/>
      <c r="CN97" s="938"/>
      <c r="CO97" s="938"/>
      <c r="CP97" s="938"/>
      <c r="CQ97" s="942"/>
      <c r="CR97" s="947"/>
      <c r="CS97" s="948"/>
      <c r="CT97" s="948"/>
      <c r="CU97" s="948"/>
      <c r="CV97" s="949"/>
      <c r="CW97" s="884"/>
      <c r="CX97" s="885"/>
      <c r="CY97" s="885"/>
      <c r="CZ97" s="885"/>
      <c r="DA97" s="886"/>
      <c r="DC97" s="297"/>
      <c r="DD97" s="297"/>
      <c r="DE97" s="297"/>
      <c r="DF97" s="297"/>
    </row>
    <row r="98" spans="1:110" ht="7.5" customHeight="1" x14ac:dyDescent="0.2">
      <c r="A98" s="890" t="str">
        <f>IFERROR(VLOOKUP(A96,'抽選会用 '!$C$7:$D$28,2,FALSE),"")</f>
        <v>大宮ヤング</v>
      </c>
      <c r="B98" s="927"/>
      <c r="C98" s="928"/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928"/>
      <c r="P98" s="928"/>
      <c r="Q98" s="928"/>
      <c r="R98" s="929"/>
      <c r="S98" s="884">
        <f>Dグループ集計表!Q11</f>
        <v>1</v>
      </c>
      <c r="T98" s="885"/>
      <c r="U98" s="885"/>
      <c r="V98" s="885"/>
      <c r="W98" s="885">
        <f>Dグループ集計表!S11</f>
        <v>11</v>
      </c>
      <c r="X98" s="885"/>
      <c r="Y98" s="885"/>
      <c r="Z98" s="885"/>
      <c r="AA98" s="416"/>
      <c r="AB98" s="885">
        <f>Dグループ集計表!U11</f>
        <v>21</v>
      </c>
      <c r="AC98" s="885"/>
      <c r="AD98" s="885"/>
      <c r="AE98" s="885"/>
      <c r="AF98" s="885">
        <f>Dグループ集計表!W11</f>
        <v>2</v>
      </c>
      <c r="AG98" s="885"/>
      <c r="AH98" s="885"/>
      <c r="AI98" s="886"/>
      <c r="AJ98" s="954">
        <f>Dグループ集計表!X11</f>
        <v>2</v>
      </c>
      <c r="AK98" s="955"/>
      <c r="AL98" s="955"/>
      <c r="AM98" s="955"/>
      <c r="AN98" s="885">
        <f>Dグループ集計表!Z11</f>
        <v>0</v>
      </c>
      <c r="AO98" s="885"/>
      <c r="AP98" s="885"/>
      <c r="AQ98" s="885"/>
      <c r="AR98" s="416"/>
      <c r="AS98" s="885">
        <f>Dグループ集計表!AB11</f>
        <v>0</v>
      </c>
      <c r="AT98" s="885"/>
      <c r="AU98" s="885"/>
      <c r="AV98" s="885"/>
      <c r="AW98" s="885">
        <f>Dグループ集計表!AD11</f>
        <v>0</v>
      </c>
      <c r="AX98" s="885"/>
      <c r="AY98" s="885"/>
      <c r="AZ98" s="886"/>
      <c r="BA98" s="933">
        <f>Dグループ集計表!AE11</f>
        <v>0</v>
      </c>
      <c r="BB98" s="934"/>
      <c r="BC98" s="934"/>
      <c r="BD98" s="934"/>
      <c r="BE98" s="885">
        <f>Dグループ集計表!AG11</f>
        <v>0</v>
      </c>
      <c r="BF98" s="885"/>
      <c r="BG98" s="885"/>
      <c r="BH98" s="885"/>
      <c r="BI98" s="416"/>
      <c r="BJ98" s="885">
        <f>Dグループ集計表!AI11</f>
        <v>0</v>
      </c>
      <c r="BK98" s="885"/>
      <c r="BL98" s="885"/>
      <c r="BM98" s="885"/>
      <c r="BN98" s="885">
        <f>Dグループ集計表!AK11</f>
        <v>2</v>
      </c>
      <c r="BO98" s="885"/>
      <c r="BP98" s="885"/>
      <c r="BQ98" s="886"/>
      <c r="BR98" s="884"/>
      <c r="BS98" s="885"/>
      <c r="BT98" s="885"/>
      <c r="BU98" s="886"/>
      <c r="BV98" s="884"/>
      <c r="BW98" s="885"/>
      <c r="BX98" s="885"/>
      <c r="BY98" s="886"/>
      <c r="BZ98" s="884"/>
      <c r="CA98" s="885"/>
      <c r="CB98" s="885"/>
      <c r="CC98" s="886"/>
      <c r="CD98" s="884"/>
      <c r="CE98" s="885"/>
      <c r="CF98" s="885"/>
      <c r="CG98" s="886"/>
      <c r="CH98" s="937"/>
      <c r="CI98" s="938"/>
      <c r="CJ98" s="938"/>
      <c r="CK98" s="938"/>
      <c r="CL98" s="938"/>
      <c r="CM98" s="937"/>
      <c r="CN98" s="938"/>
      <c r="CO98" s="938"/>
      <c r="CP98" s="938"/>
      <c r="CQ98" s="942"/>
      <c r="CR98" s="947"/>
      <c r="CS98" s="948"/>
      <c r="CT98" s="948"/>
      <c r="CU98" s="948"/>
      <c r="CV98" s="949"/>
      <c r="CW98" s="884"/>
      <c r="CX98" s="885"/>
      <c r="CY98" s="885"/>
      <c r="CZ98" s="885"/>
      <c r="DA98" s="886"/>
      <c r="DC98" s="297"/>
      <c r="DD98" s="297"/>
      <c r="DE98" s="297"/>
      <c r="DF98" s="297"/>
    </row>
    <row r="99" spans="1:110" ht="7.5" customHeight="1" x14ac:dyDescent="0.2">
      <c r="A99" s="890" t="str">
        <f>IFERROR(VLOOKUP(A98,'抽選会用 '!$C$7:$D$28,3,FALSE),"")</f>
        <v/>
      </c>
      <c r="B99" s="927"/>
      <c r="C99" s="928"/>
      <c r="D99" s="928"/>
      <c r="E99" s="928"/>
      <c r="F99" s="928"/>
      <c r="G99" s="928"/>
      <c r="H99" s="928"/>
      <c r="I99" s="928"/>
      <c r="J99" s="928"/>
      <c r="K99" s="928"/>
      <c r="L99" s="928"/>
      <c r="M99" s="928"/>
      <c r="N99" s="928"/>
      <c r="O99" s="928"/>
      <c r="P99" s="928"/>
      <c r="Q99" s="928"/>
      <c r="R99" s="929"/>
      <c r="S99" s="884"/>
      <c r="T99" s="885"/>
      <c r="U99" s="885"/>
      <c r="V99" s="885"/>
      <c r="W99" s="885"/>
      <c r="X99" s="885"/>
      <c r="Y99" s="885"/>
      <c r="Z99" s="885"/>
      <c r="AA99" s="416"/>
      <c r="AB99" s="885"/>
      <c r="AC99" s="885"/>
      <c r="AD99" s="885"/>
      <c r="AE99" s="885"/>
      <c r="AF99" s="885"/>
      <c r="AG99" s="885"/>
      <c r="AH99" s="885"/>
      <c r="AI99" s="886"/>
      <c r="AJ99" s="954"/>
      <c r="AK99" s="955"/>
      <c r="AL99" s="955"/>
      <c r="AM99" s="955"/>
      <c r="AN99" s="885"/>
      <c r="AO99" s="885"/>
      <c r="AP99" s="885"/>
      <c r="AQ99" s="885"/>
      <c r="AR99" s="416"/>
      <c r="AS99" s="885"/>
      <c r="AT99" s="885"/>
      <c r="AU99" s="885"/>
      <c r="AV99" s="885"/>
      <c r="AW99" s="885"/>
      <c r="AX99" s="885"/>
      <c r="AY99" s="885"/>
      <c r="AZ99" s="886"/>
      <c r="BA99" s="933"/>
      <c r="BB99" s="934"/>
      <c r="BC99" s="934"/>
      <c r="BD99" s="934"/>
      <c r="BE99" s="885"/>
      <c r="BF99" s="885"/>
      <c r="BG99" s="885"/>
      <c r="BH99" s="885"/>
      <c r="BI99" s="416"/>
      <c r="BJ99" s="885"/>
      <c r="BK99" s="885"/>
      <c r="BL99" s="885"/>
      <c r="BM99" s="885"/>
      <c r="BN99" s="885"/>
      <c r="BO99" s="885"/>
      <c r="BP99" s="885"/>
      <c r="BQ99" s="886"/>
      <c r="BR99" s="884"/>
      <c r="BS99" s="885"/>
      <c r="BT99" s="885"/>
      <c r="BU99" s="886"/>
      <c r="BV99" s="884"/>
      <c r="BW99" s="885"/>
      <c r="BX99" s="885"/>
      <c r="BY99" s="886"/>
      <c r="BZ99" s="884"/>
      <c r="CA99" s="885"/>
      <c r="CB99" s="885"/>
      <c r="CC99" s="886"/>
      <c r="CD99" s="884"/>
      <c r="CE99" s="885"/>
      <c r="CF99" s="885"/>
      <c r="CG99" s="886"/>
      <c r="CH99" s="937"/>
      <c r="CI99" s="938"/>
      <c r="CJ99" s="938"/>
      <c r="CK99" s="938"/>
      <c r="CL99" s="938"/>
      <c r="CM99" s="937"/>
      <c r="CN99" s="938"/>
      <c r="CO99" s="938"/>
      <c r="CP99" s="938"/>
      <c r="CQ99" s="942"/>
      <c r="CR99" s="947"/>
      <c r="CS99" s="948"/>
      <c r="CT99" s="948"/>
      <c r="CU99" s="948"/>
      <c r="CV99" s="949"/>
      <c r="CW99" s="884"/>
      <c r="CX99" s="885"/>
      <c r="CY99" s="885"/>
      <c r="CZ99" s="885"/>
      <c r="DA99" s="886"/>
      <c r="DC99" s="297"/>
      <c r="DD99" s="297"/>
      <c r="DE99" s="297"/>
      <c r="DF99" s="297"/>
    </row>
    <row r="100" spans="1:110" ht="7.5" customHeight="1" x14ac:dyDescent="0.2">
      <c r="A100" s="304"/>
      <c r="B100" s="927"/>
      <c r="C100" s="928"/>
      <c r="D100" s="928"/>
      <c r="E100" s="928"/>
      <c r="F100" s="928"/>
      <c r="G100" s="928"/>
      <c r="H100" s="928"/>
      <c r="I100" s="928"/>
      <c r="J100" s="928"/>
      <c r="K100" s="928"/>
      <c r="L100" s="928"/>
      <c r="M100" s="928"/>
      <c r="N100" s="928"/>
      <c r="O100" s="928"/>
      <c r="P100" s="928"/>
      <c r="Q100" s="928"/>
      <c r="R100" s="929"/>
      <c r="S100" s="413"/>
      <c r="T100" s="414"/>
      <c r="U100" s="414"/>
      <c r="V100" s="414"/>
      <c r="W100" s="885">
        <f>Dグループ集計表!S12</f>
        <v>13</v>
      </c>
      <c r="X100" s="885"/>
      <c r="Y100" s="885"/>
      <c r="Z100" s="885"/>
      <c r="AA100" s="416"/>
      <c r="AB100" s="885">
        <f>Dグループ集計表!U12</f>
        <v>15</v>
      </c>
      <c r="AC100" s="885"/>
      <c r="AD100" s="885"/>
      <c r="AE100" s="885"/>
      <c r="AF100" s="417"/>
      <c r="AG100" s="417"/>
      <c r="AH100" s="417"/>
      <c r="AI100" s="416"/>
      <c r="AJ100" s="413"/>
      <c r="AK100" s="414"/>
      <c r="AL100" s="414"/>
      <c r="AM100" s="414"/>
      <c r="AN100" s="885">
        <f>Dグループ集計表!Z12</f>
        <v>21</v>
      </c>
      <c r="AO100" s="885"/>
      <c r="AP100" s="885"/>
      <c r="AQ100" s="885"/>
      <c r="AR100" s="416"/>
      <c r="AS100" s="885">
        <f>Dグループ集計表!AB12</f>
        <v>9</v>
      </c>
      <c r="AT100" s="885"/>
      <c r="AU100" s="885"/>
      <c r="AV100" s="885"/>
      <c r="AW100" s="417"/>
      <c r="AX100" s="417"/>
      <c r="AY100" s="417"/>
      <c r="AZ100" s="418"/>
      <c r="BA100" s="425"/>
      <c r="BB100" s="414"/>
      <c r="BC100" s="414"/>
      <c r="BD100" s="414"/>
      <c r="BE100" s="885">
        <f>Dグループ集計表!AG12</f>
        <v>14</v>
      </c>
      <c r="BF100" s="885"/>
      <c r="BG100" s="885"/>
      <c r="BH100" s="885"/>
      <c r="BI100" s="416"/>
      <c r="BJ100" s="885">
        <f>Dグループ集計表!AI12</f>
        <v>21</v>
      </c>
      <c r="BK100" s="885"/>
      <c r="BL100" s="885"/>
      <c r="BM100" s="885"/>
      <c r="BN100" s="417"/>
      <c r="BO100" s="417"/>
      <c r="BP100" s="417"/>
      <c r="BQ100" s="416"/>
      <c r="BR100" s="884"/>
      <c r="BS100" s="885"/>
      <c r="BT100" s="885"/>
      <c r="BU100" s="886"/>
      <c r="BV100" s="884"/>
      <c r="BW100" s="885"/>
      <c r="BX100" s="885"/>
      <c r="BY100" s="886"/>
      <c r="BZ100" s="884"/>
      <c r="CA100" s="885"/>
      <c r="CB100" s="885"/>
      <c r="CC100" s="886"/>
      <c r="CD100" s="884"/>
      <c r="CE100" s="885"/>
      <c r="CF100" s="885"/>
      <c r="CG100" s="886"/>
      <c r="CH100" s="937"/>
      <c r="CI100" s="938"/>
      <c r="CJ100" s="938"/>
      <c r="CK100" s="938"/>
      <c r="CL100" s="938"/>
      <c r="CM100" s="937"/>
      <c r="CN100" s="938"/>
      <c r="CO100" s="938"/>
      <c r="CP100" s="938"/>
      <c r="CQ100" s="942"/>
      <c r="CR100" s="947"/>
      <c r="CS100" s="948"/>
      <c r="CT100" s="948"/>
      <c r="CU100" s="948"/>
      <c r="CV100" s="949"/>
      <c r="CW100" s="884"/>
      <c r="CX100" s="885"/>
      <c r="CY100" s="885"/>
      <c r="CZ100" s="885"/>
      <c r="DA100" s="886"/>
      <c r="DC100" s="297"/>
      <c r="DD100" s="297"/>
      <c r="DE100" s="297"/>
      <c r="DF100" s="297"/>
    </row>
    <row r="101" spans="1:110" ht="7.5" customHeight="1" x14ac:dyDescent="0.2">
      <c r="A101" s="306"/>
      <c r="B101" s="930"/>
      <c r="C101" s="931"/>
      <c r="D101" s="931"/>
      <c r="E101" s="931"/>
      <c r="F101" s="931"/>
      <c r="G101" s="931"/>
      <c r="H101" s="931"/>
      <c r="I101" s="931"/>
      <c r="J101" s="931"/>
      <c r="K101" s="931"/>
      <c r="L101" s="931"/>
      <c r="M101" s="931"/>
      <c r="N101" s="931"/>
      <c r="O101" s="931"/>
      <c r="P101" s="931"/>
      <c r="Q101" s="931"/>
      <c r="R101" s="932"/>
      <c r="S101" s="430"/>
      <c r="T101" s="431"/>
      <c r="U101" s="431"/>
      <c r="V101" s="431"/>
      <c r="W101" s="888"/>
      <c r="X101" s="888"/>
      <c r="Y101" s="888"/>
      <c r="Z101" s="888"/>
      <c r="AA101" s="433"/>
      <c r="AB101" s="888"/>
      <c r="AC101" s="888"/>
      <c r="AD101" s="888"/>
      <c r="AE101" s="888"/>
      <c r="AF101" s="434"/>
      <c r="AG101" s="434"/>
      <c r="AH101" s="434"/>
      <c r="AI101" s="435"/>
      <c r="AJ101" s="430"/>
      <c r="AK101" s="431"/>
      <c r="AL101" s="431"/>
      <c r="AM101" s="431"/>
      <c r="AN101" s="888"/>
      <c r="AO101" s="888"/>
      <c r="AP101" s="888"/>
      <c r="AQ101" s="888"/>
      <c r="AR101" s="433"/>
      <c r="AS101" s="888"/>
      <c r="AT101" s="888"/>
      <c r="AU101" s="888"/>
      <c r="AV101" s="888"/>
      <c r="AW101" s="434"/>
      <c r="AX101" s="434"/>
      <c r="AY101" s="434"/>
      <c r="AZ101" s="436"/>
      <c r="BA101" s="437"/>
      <c r="BB101" s="431"/>
      <c r="BC101" s="431"/>
      <c r="BD101" s="431"/>
      <c r="BE101" s="888"/>
      <c r="BF101" s="888"/>
      <c r="BG101" s="888"/>
      <c r="BH101" s="888"/>
      <c r="BI101" s="433"/>
      <c r="BJ101" s="888"/>
      <c r="BK101" s="888"/>
      <c r="BL101" s="888"/>
      <c r="BM101" s="888"/>
      <c r="BN101" s="434"/>
      <c r="BO101" s="434"/>
      <c r="BP101" s="434"/>
      <c r="BQ101" s="435"/>
      <c r="BR101" s="887"/>
      <c r="BS101" s="888"/>
      <c r="BT101" s="888"/>
      <c r="BU101" s="889"/>
      <c r="BV101" s="887"/>
      <c r="BW101" s="888"/>
      <c r="BX101" s="888"/>
      <c r="BY101" s="889"/>
      <c r="BZ101" s="887"/>
      <c r="CA101" s="888"/>
      <c r="CB101" s="888"/>
      <c r="CC101" s="889"/>
      <c r="CD101" s="887"/>
      <c r="CE101" s="888"/>
      <c r="CF101" s="888"/>
      <c r="CG101" s="889"/>
      <c r="CH101" s="939"/>
      <c r="CI101" s="940"/>
      <c r="CJ101" s="940"/>
      <c r="CK101" s="940"/>
      <c r="CL101" s="940"/>
      <c r="CM101" s="939"/>
      <c r="CN101" s="940"/>
      <c r="CO101" s="940"/>
      <c r="CP101" s="940"/>
      <c r="CQ101" s="943"/>
      <c r="CR101" s="950"/>
      <c r="CS101" s="951"/>
      <c r="CT101" s="951"/>
      <c r="CU101" s="951"/>
      <c r="CV101" s="952"/>
      <c r="CW101" s="887"/>
      <c r="CX101" s="888"/>
      <c r="CY101" s="888"/>
      <c r="CZ101" s="888"/>
      <c r="DA101" s="889"/>
      <c r="DC101" s="297"/>
      <c r="DD101" s="297"/>
      <c r="DE101" s="297"/>
      <c r="DF101" s="297"/>
    </row>
    <row r="102" spans="1:110" ht="7.5" customHeight="1" x14ac:dyDescent="0.2">
      <c r="A102" s="894">
        <v>12</v>
      </c>
      <c r="B102" s="425"/>
      <c r="C102" s="414"/>
      <c r="D102" s="414"/>
      <c r="E102" s="414"/>
      <c r="F102" s="885">
        <f>AB96</f>
        <v>17</v>
      </c>
      <c r="G102" s="885"/>
      <c r="H102" s="885"/>
      <c r="I102" s="885"/>
      <c r="J102" s="416"/>
      <c r="K102" s="885">
        <f>W96</f>
        <v>21</v>
      </c>
      <c r="L102" s="885"/>
      <c r="M102" s="885"/>
      <c r="N102" s="885"/>
      <c r="O102" s="417"/>
      <c r="P102" s="417"/>
      <c r="Q102" s="417"/>
      <c r="R102" s="416"/>
      <c r="S102" s="924"/>
      <c r="T102" s="925"/>
      <c r="U102" s="925"/>
      <c r="V102" s="925"/>
      <c r="W102" s="925"/>
      <c r="X102" s="925"/>
      <c r="Y102" s="925"/>
      <c r="Z102" s="925"/>
      <c r="AA102" s="925"/>
      <c r="AB102" s="925"/>
      <c r="AC102" s="925"/>
      <c r="AD102" s="925"/>
      <c r="AE102" s="925"/>
      <c r="AF102" s="925"/>
      <c r="AG102" s="925"/>
      <c r="AH102" s="925"/>
      <c r="AI102" s="926"/>
      <c r="AJ102" s="413"/>
      <c r="AK102" s="414"/>
      <c r="AL102" s="414"/>
      <c r="AM102" s="414"/>
      <c r="AN102" s="882">
        <f>Dグループ集計表!Z15</f>
        <v>21</v>
      </c>
      <c r="AO102" s="882"/>
      <c r="AP102" s="882"/>
      <c r="AQ102" s="882"/>
      <c r="AR102" s="416"/>
      <c r="AS102" s="882">
        <f>Dグループ集計表!AB15</f>
        <v>4</v>
      </c>
      <c r="AT102" s="882"/>
      <c r="AU102" s="882"/>
      <c r="AV102" s="882"/>
      <c r="AW102" s="417"/>
      <c r="AX102" s="417"/>
      <c r="AY102" s="417"/>
      <c r="AZ102" s="417"/>
      <c r="BA102" s="419"/>
      <c r="BB102" s="420"/>
      <c r="BC102" s="420"/>
      <c r="BD102" s="420"/>
      <c r="BE102" s="882">
        <f>Dグループ集計表!AG15</f>
        <v>21</v>
      </c>
      <c r="BF102" s="882"/>
      <c r="BG102" s="882"/>
      <c r="BH102" s="882"/>
      <c r="BI102" s="422"/>
      <c r="BJ102" s="882">
        <f>Dグループ集計表!AI15</f>
        <v>17</v>
      </c>
      <c r="BK102" s="882"/>
      <c r="BL102" s="882"/>
      <c r="BM102" s="882"/>
      <c r="BN102" s="423"/>
      <c r="BO102" s="423"/>
      <c r="BP102" s="423"/>
      <c r="BQ102" s="422"/>
      <c r="BR102" s="881">
        <f>Dグループ集計表!J34</f>
        <v>3</v>
      </c>
      <c r="BS102" s="882"/>
      <c r="BT102" s="882"/>
      <c r="BU102" s="883"/>
      <c r="BV102" s="881">
        <f>Dグループ集計表!L34</f>
        <v>0</v>
      </c>
      <c r="BW102" s="882"/>
      <c r="BX102" s="882"/>
      <c r="BY102" s="883"/>
      <c r="BZ102" s="881">
        <f>Dグループ集計表!V34</f>
        <v>6</v>
      </c>
      <c r="CA102" s="882"/>
      <c r="CB102" s="882"/>
      <c r="CC102" s="883"/>
      <c r="CD102" s="881">
        <f>Dグループ集計表!Y34</f>
        <v>1</v>
      </c>
      <c r="CE102" s="882"/>
      <c r="CF102" s="882"/>
      <c r="CG102" s="883"/>
      <c r="CH102" s="935">
        <f>Dグループ集計表!AL34</f>
        <v>137</v>
      </c>
      <c r="CI102" s="936"/>
      <c r="CJ102" s="936"/>
      <c r="CK102" s="936"/>
      <c r="CL102" s="936"/>
      <c r="CM102" s="935">
        <f>Dグループ集計表!AO34</f>
        <v>85</v>
      </c>
      <c r="CN102" s="936"/>
      <c r="CO102" s="936"/>
      <c r="CP102" s="936"/>
      <c r="CQ102" s="941"/>
      <c r="CR102" s="944">
        <f>Dグループ集計表!AT34</f>
        <v>1.611764705882353</v>
      </c>
      <c r="CS102" s="945"/>
      <c r="CT102" s="945"/>
      <c r="CU102" s="945"/>
      <c r="CV102" s="946"/>
      <c r="CW102" s="881">
        <v>1</v>
      </c>
      <c r="CX102" s="882"/>
      <c r="CY102" s="882"/>
      <c r="CZ102" s="882"/>
      <c r="DA102" s="883"/>
      <c r="DC102" s="297"/>
      <c r="DD102" s="297"/>
      <c r="DE102" s="297"/>
      <c r="DF102" s="297"/>
    </row>
    <row r="103" spans="1:110" ht="7.5" customHeight="1" x14ac:dyDescent="0.2">
      <c r="A103" s="895"/>
      <c r="B103" s="425"/>
      <c r="C103" s="414"/>
      <c r="D103" s="414"/>
      <c r="E103" s="414"/>
      <c r="F103" s="885"/>
      <c r="G103" s="885"/>
      <c r="H103" s="885"/>
      <c r="I103" s="885"/>
      <c r="J103" s="422"/>
      <c r="K103" s="885"/>
      <c r="L103" s="885"/>
      <c r="M103" s="885"/>
      <c r="N103" s="885"/>
      <c r="O103" s="417"/>
      <c r="P103" s="417"/>
      <c r="Q103" s="417"/>
      <c r="R103" s="416"/>
      <c r="S103" s="927"/>
      <c r="T103" s="928"/>
      <c r="U103" s="928"/>
      <c r="V103" s="928"/>
      <c r="W103" s="928"/>
      <c r="X103" s="928"/>
      <c r="Y103" s="928"/>
      <c r="Z103" s="928"/>
      <c r="AA103" s="928"/>
      <c r="AB103" s="928"/>
      <c r="AC103" s="928"/>
      <c r="AD103" s="928"/>
      <c r="AE103" s="928"/>
      <c r="AF103" s="928"/>
      <c r="AG103" s="928"/>
      <c r="AH103" s="928"/>
      <c r="AI103" s="929"/>
      <c r="AJ103" s="413"/>
      <c r="AK103" s="414"/>
      <c r="AL103" s="414"/>
      <c r="AM103" s="414"/>
      <c r="AN103" s="885"/>
      <c r="AO103" s="885"/>
      <c r="AP103" s="885"/>
      <c r="AQ103" s="885"/>
      <c r="AR103" s="422"/>
      <c r="AS103" s="885"/>
      <c r="AT103" s="885"/>
      <c r="AU103" s="885"/>
      <c r="AV103" s="885"/>
      <c r="AW103" s="417"/>
      <c r="AX103" s="417"/>
      <c r="AY103" s="417"/>
      <c r="AZ103" s="417"/>
      <c r="BA103" s="425"/>
      <c r="BB103" s="414"/>
      <c r="BC103" s="414"/>
      <c r="BD103" s="414"/>
      <c r="BE103" s="885"/>
      <c r="BF103" s="885"/>
      <c r="BG103" s="885"/>
      <c r="BH103" s="885"/>
      <c r="BI103" s="422"/>
      <c r="BJ103" s="885"/>
      <c r="BK103" s="885"/>
      <c r="BL103" s="885"/>
      <c r="BM103" s="885"/>
      <c r="BN103" s="417"/>
      <c r="BO103" s="417"/>
      <c r="BP103" s="417"/>
      <c r="BQ103" s="416"/>
      <c r="BR103" s="884"/>
      <c r="BS103" s="885"/>
      <c r="BT103" s="885"/>
      <c r="BU103" s="886"/>
      <c r="BV103" s="884"/>
      <c r="BW103" s="885"/>
      <c r="BX103" s="885"/>
      <c r="BY103" s="886"/>
      <c r="BZ103" s="884"/>
      <c r="CA103" s="885"/>
      <c r="CB103" s="885"/>
      <c r="CC103" s="886"/>
      <c r="CD103" s="884"/>
      <c r="CE103" s="885"/>
      <c r="CF103" s="885"/>
      <c r="CG103" s="886"/>
      <c r="CH103" s="937"/>
      <c r="CI103" s="938"/>
      <c r="CJ103" s="938"/>
      <c r="CK103" s="938"/>
      <c r="CL103" s="938"/>
      <c r="CM103" s="937"/>
      <c r="CN103" s="938"/>
      <c r="CO103" s="938"/>
      <c r="CP103" s="938"/>
      <c r="CQ103" s="942"/>
      <c r="CR103" s="947"/>
      <c r="CS103" s="948"/>
      <c r="CT103" s="948"/>
      <c r="CU103" s="948"/>
      <c r="CV103" s="949"/>
      <c r="CW103" s="884"/>
      <c r="CX103" s="885"/>
      <c r="CY103" s="885"/>
      <c r="CZ103" s="885"/>
      <c r="DA103" s="886"/>
      <c r="DC103" s="297"/>
      <c r="DD103" s="297"/>
      <c r="DE103" s="297"/>
      <c r="DF103" s="297"/>
    </row>
    <row r="104" spans="1:110" ht="7.5" customHeight="1" x14ac:dyDescent="0.2">
      <c r="A104" s="890" t="str">
        <f>IFERROR(VLOOKUP(A102,'抽選会用 '!$C$7:$D$28,2,FALSE),"")</f>
        <v>ＫＹＯＴＯ ＨＯＰＥ</v>
      </c>
      <c r="B104" s="884">
        <f>AF98</f>
        <v>2</v>
      </c>
      <c r="C104" s="885"/>
      <c r="D104" s="885"/>
      <c r="E104" s="885"/>
      <c r="F104" s="885">
        <f t="shared" ref="F104" si="1">AB98</f>
        <v>21</v>
      </c>
      <c r="G104" s="885"/>
      <c r="H104" s="885"/>
      <c r="I104" s="885"/>
      <c r="J104" s="416"/>
      <c r="K104" s="885">
        <f>W98</f>
        <v>11</v>
      </c>
      <c r="L104" s="885"/>
      <c r="M104" s="885"/>
      <c r="N104" s="885"/>
      <c r="O104" s="885">
        <f>S98</f>
        <v>1</v>
      </c>
      <c r="P104" s="885"/>
      <c r="Q104" s="885"/>
      <c r="R104" s="886"/>
      <c r="S104" s="927"/>
      <c r="T104" s="928"/>
      <c r="U104" s="928"/>
      <c r="V104" s="928"/>
      <c r="W104" s="928"/>
      <c r="X104" s="928"/>
      <c r="Y104" s="928"/>
      <c r="Z104" s="928"/>
      <c r="AA104" s="928"/>
      <c r="AB104" s="928"/>
      <c r="AC104" s="928"/>
      <c r="AD104" s="928"/>
      <c r="AE104" s="928"/>
      <c r="AF104" s="928"/>
      <c r="AG104" s="928"/>
      <c r="AH104" s="928"/>
      <c r="AI104" s="929"/>
      <c r="AJ104" s="954">
        <f>Dグループ集計表!X16</f>
        <v>2</v>
      </c>
      <c r="AK104" s="955"/>
      <c r="AL104" s="955"/>
      <c r="AM104" s="955"/>
      <c r="AN104" s="885">
        <f>Dグループ集計表!Z16</f>
        <v>0</v>
      </c>
      <c r="AO104" s="885"/>
      <c r="AP104" s="885"/>
      <c r="AQ104" s="885"/>
      <c r="AR104" s="416"/>
      <c r="AS104" s="885">
        <f>Dグループ集計表!AB16</f>
        <v>0</v>
      </c>
      <c r="AT104" s="885"/>
      <c r="AU104" s="885"/>
      <c r="AV104" s="885"/>
      <c r="AW104" s="885">
        <f>Dグループ集計表!AD16</f>
        <v>0</v>
      </c>
      <c r="AX104" s="885"/>
      <c r="AY104" s="885"/>
      <c r="AZ104" s="886"/>
      <c r="BA104" s="933">
        <f>Dグループ集計表!AE16</f>
        <v>2</v>
      </c>
      <c r="BB104" s="934"/>
      <c r="BC104" s="934"/>
      <c r="BD104" s="934"/>
      <c r="BE104" s="885">
        <f>Dグループ集計表!AG16</f>
        <v>0</v>
      </c>
      <c r="BF104" s="885"/>
      <c r="BG104" s="885"/>
      <c r="BH104" s="885"/>
      <c r="BI104" s="416"/>
      <c r="BJ104" s="885">
        <f>Dグループ集計表!AI16</f>
        <v>0</v>
      </c>
      <c r="BK104" s="885"/>
      <c r="BL104" s="885"/>
      <c r="BM104" s="885"/>
      <c r="BN104" s="885">
        <f>Dグループ集計表!AK16</f>
        <v>0</v>
      </c>
      <c r="BO104" s="885"/>
      <c r="BP104" s="885"/>
      <c r="BQ104" s="886"/>
      <c r="BR104" s="884"/>
      <c r="BS104" s="885"/>
      <c r="BT104" s="885"/>
      <c r="BU104" s="886"/>
      <c r="BV104" s="884"/>
      <c r="BW104" s="885"/>
      <c r="BX104" s="885"/>
      <c r="BY104" s="886"/>
      <c r="BZ104" s="884"/>
      <c r="CA104" s="885"/>
      <c r="CB104" s="885"/>
      <c r="CC104" s="886"/>
      <c r="CD104" s="884"/>
      <c r="CE104" s="885"/>
      <c r="CF104" s="885"/>
      <c r="CG104" s="886"/>
      <c r="CH104" s="937"/>
      <c r="CI104" s="938"/>
      <c r="CJ104" s="938"/>
      <c r="CK104" s="938"/>
      <c r="CL104" s="938"/>
      <c r="CM104" s="937"/>
      <c r="CN104" s="938"/>
      <c r="CO104" s="938"/>
      <c r="CP104" s="938"/>
      <c r="CQ104" s="942"/>
      <c r="CR104" s="947"/>
      <c r="CS104" s="948"/>
      <c r="CT104" s="948"/>
      <c r="CU104" s="948"/>
      <c r="CV104" s="949"/>
      <c r="CW104" s="884"/>
      <c r="CX104" s="885"/>
      <c r="CY104" s="885"/>
      <c r="CZ104" s="885"/>
      <c r="DA104" s="886"/>
      <c r="DC104" s="297"/>
      <c r="DD104" s="297"/>
      <c r="DE104" s="297"/>
      <c r="DF104" s="297"/>
    </row>
    <row r="105" spans="1:110" ht="7.5" customHeight="1" x14ac:dyDescent="0.2">
      <c r="A105" s="890" t="str">
        <f>IFERROR(VLOOKUP(A104,'抽選会用 '!$C$7:$D$28,3,FALSE),"")</f>
        <v/>
      </c>
      <c r="B105" s="884"/>
      <c r="C105" s="885"/>
      <c r="D105" s="885"/>
      <c r="E105" s="885"/>
      <c r="F105" s="885"/>
      <c r="G105" s="885"/>
      <c r="H105" s="885"/>
      <c r="I105" s="885"/>
      <c r="J105" s="416"/>
      <c r="K105" s="885"/>
      <c r="L105" s="885"/>
      <c r="M105" s="885"/>
      <c r="N105" s="885"/>
      <c r="O105" s="885"/>
      <c r="P105" s="885"/>
      <c r="Q105" s="885"/>
      <c r="R105" s="886"/>
      <c r="S105" s="927"/>
      <c r="T105" s="928"/>
      <c r="U105" s="928"/>
      <c r="V105" s="928"/>
      <c r="W105" s="928"/>
      <c r="X105" s="928"/>
      <c r="Y105" s="928"/>
      <c r="Z105" s="928"/>
      <c r="AA105" s="928"/>
      <c r="AB105" s="928"/>
      <c r="AC105" s="928"/>
      <c r="AD105" s="928"/>
      <c r="AE105" s="928"/>
      <c r="AF105" s="928"/>
      <c r="AG105" s="928"/>
      <c r="AH105" s="928"/>
      <c r="AI105" s="929"/>
      <c r="AJ105" s="954"/>
      <c r="AK105" s="955"/>
      <c r="AL105" s="955"/>
      <c r="AM105" s="955"/>
      <c r="AN105" s="885"/>
      <c r="AO105" s="885"/>
      <c r="AP105" s="885"/>
      <c r="AQ105" s="885"/>
      <c r="AR105" s="416"/>
      <c r="AS105" s="885"/>
      <c r="AT105" s="885"/>
      <c r="AU105" s="885"/>
      <c r="AV105" s="885"/>
      <c r="AW105" s="885"/>
      <c r="AX105" s="885"/>
      <c r="AY105" s="885"/>
      <c r="AZ105" s="886"/>
      <c r="BA105" s="933"/>
      <c r="BB105" s="934"/>
      <c r="BC105" s="934"/>
      <c r="BD105" s="934"/>
      <c r="BE105" s="885"/>
      <c r="BF105" s="885"/>
      <c r="BG105" s="885"/>
      <c r="BH105" s="885"/>
      <c r="BI105" s="416"/>
      <c r="BJ105" s="885"/>
      <c r="BK105" s="885"/>
      <c r="BL105" s="885"/>
      <c r="BM105" s="885"/>
      <c r="BN105" s="885"/>
      <c r="BO105" s="885"/>
      <c r="BP105" s="885"/>
      <c r="BQ105" s="886"/>
      <c r="BR105" s="884"/>
      <c r="BS105" s="885"/>
      <c r="BT105" s="885"/>
      <c r="BU105" s="886"/>
      <c r="BV105" s="884"/>
      <c r="BW105" s="885"/>
      <c r="BX105" s="885"/>
      <c r="BY105" s="886"/>
      <c r="BZ105" s="884"/>
      <c r="CA105" s="885"/>
      <c r="CB105" s="885"/>
      <c r="CC105" s="886"/>
      <c r="CD105" s="884"/>
      <c r="CE105" s="885"/>
      <c r="CF105" s="885"/>
      <c r="CG105" s="886"/>
      <c r="CH105" s="937"/>
      <c r="CI105" s="938"/>
      <c r="CJ105" s="938"/>
      <c r="CK105" s="938"/>
      <c r="CL105" s="938"/>
      <c r="CM105" s="937"/>
      <c r="CN105" s="938"/>
      <c r="CO105" s="938"/>
      <c r="CP105" s="938"/>
      <c r="CQ105" s="942"/>
      <c r="CR105" s="947"/>
      <c r="CS105" s="948"/>
      <c r="CT105" s="948"/>
      <c r="CU105" s="948"/>
      <c r="CV105" s="949"/>
      <c r="CW105" s="884"/>
      <c r="CX105" s="885"/>
      <c r="CY105" s="885"/>
      <c r="CZ105" s="885"/>
      <c r="DA105" s="886"/>
      <c r="DC105" s="297"/>
      <c r="DD105" s="297"/>
      <c r="DE105" s="297"/>
      <c r="DF105" s="297"/>
    </row>
    <row r="106" spans="1:110" ht="7.5" customHeight="1" x14ac:dyDescent="0.2">
      <c r="A106" s="304"/>
      <c r="B106" s="425"/>
      <c r="C106" s="414"/>
      <c r="D106" s="414"/>
      <c r="E106" s="414"/>
      <c r="F106" s="885">
        <f t="shared" ref="F106" si="2">AB100</f>
        <v>15</v>
      </c>
      <c r="G106" s="885"/>
      <c r="H106" s="885"/>
      <c r="I106" s="885"/>
      <c r="J106" s="416"/>
      <c r="K106" s="885">
        <f>Dグループ集計表!S12</f>
        <v>13</v>
      </c>
      <c r="L106" s="885"/>
      <c r="M106" s="885"/>
      <c r="N106" s="885"/>
      <c r="O106" s="417"/>
      <c r="P106" s="417"/>
      <c r="Q106" s="417"/>
      <c r="R106" s="416"/>
      <c r="S106" s="927"/>
      <c r="T106" s="928"/>
      <c r="U106" s="928"/>
      <c r="V106" s="928"/>
      <c r="W106" s="928"/>
      <c r="X106" s="928"/>
      <c r="Y106" s="928"/>
      <c r="Z106" s="928"/>
      <c r="AA106" s="928"/>
      <c r="AB106" s="928"/>
      <c r="AC106" s="928"/>
      <c r="AD106" s="928"/>
      <c r="AE106" s="928"/>
      <c r="AF106" s="928"/>
      <c r="AG106" s="928"/>
      <c r="AH106" s="928"/>
      <c r="AI106" s="929"/>
      <c r="AJ106" s="413"/>
      <c r="AK106" s="414"/>
      <c r="AL106" s="414"/>
      <c r="AM106" s="414"/>
      <c r="AN106" s="885">
        <f>Dグループ集計表!Z17</f>
        <v>21</v>
      </c>
      <c r="AO106" s="885"/>
      <c r="AP106" s="885"/>
      <c r="AQ106" s="885"/>
      <c r="AR106" s="416"/>
      <c r="AS106" s="885">
        <f>Dグループ集計表!AB17</f>
        <v>5</v>
      </c>
      <c r="AT106" s="885"/>
      <c r="AU106" s="885"/>
      <c r="AV106" s="885"/>
      <c r="AW106" s="417"/>
      <c r="AX106" s="417"/>
      <c r="AY106" s="417"/>
      <c r="AZ106" s="417"/>
      <c r="BA106" s="425"/>
      <c r="BB106" s="414"/>
      <c r="BC106" s="414"/>
      <c r="BD106" s="414"/>
      <c r="BE106" s="885">
        <f>Dグループ集計表!AG17</f>
        <v>21</v>
      </c>
      <c r="BF106" s="885"/>
      <c r="BG106" s="885"/>
      <c r="BH106" s="885"/>
      <c r="BI106" s="416"/>
      <c r="BJ106" s="885">
        <f>Dグループ集計表!AI17</f>
        <v>14</v>
      </c>
      <c r="BK106" s="885"/>
      <c r="BL106" s="885"/>
      <c r="BM106" s="885"/>
      <c r="BN106" s="417"/>
      <c r="BO106" s="417"/>
      <c r="BP106" s="417"/>
      <c r="BQ106" s="416"/>
      <c r="BR106" s="884"/>
      <c r="BS106" s="885"/>
      <c r="BT106" s="885"/>
      <c r="BU106" s="886"/>
      <c r="BV106" s="884"/>
      <c r="BW106" s="885"/>
      <c r="BX106" s="885"/>
      <c r="BY106" s="886"/>
      <c r="BZ106" s="884"/>
      <c r="CA106" s="885"/>
      <c r="CB106" s="885"/>
      <c r="CC106" s="886"/>
      <c r="CD106" s="884"/>
      <c r="CE106" s="885"/>
      <c r="CF106" s="885"/>
      <c r="CG106" s="886"/>
      <c r="CH106" s="937"/>
      <c r="CI106" s="938"/>
      <c r="CJ106" s="938"/>
      <c r="CK106" s="938"/>
      <c r="CL106" s="938"/>
      <c r="CM106" s="937"/>
      <c r="CN106" s="938"/>
      <c r="CO106" s="938"/>
      <c r="CP106" s="938"/>
      <c r="CQ106" s="942"/>
      <c r="CR106" s="947"/>
      <c r="CS106" s="948"/>
      <c r="CT106" s="948"/>
      <c r="CU106" s="948"/>
      <c r="CV106" s="949"/>
      <c r="CW106" s="884"/>
      <c r="CX106" s="885"/>
      <c r="CY106" s="885"/>
      <c r="CZ106" s="885"/>
      <c r="DA106" s="886"/>
      <c r="DC106" s="297"/>
      <c r="DD106" s="297"/>
      <c r="DE106" s="297"/>
      <c r="DF106" s="297"/>
    </row>
    <row r="107" spans="1:110" ht="7.5" customHeight="1" x14ac:dyDescent="0.2">
      <c r="A107" s="306"/>
      <c r="B107" s="425"/>
      <c r="C107" s="414"/>
      <c r="D107" s="414"/>
      <c r="E107" s="414"/>
      <c r="F107" s="885"/>
      <c r="G107" s="885"/>
      <c r="H107" s="885"/>
      <c r="I107" s="885"/>
      <c r="J107" s="422"/>
      <c r="K107" s="885"/>
      <c r="L107" s="885"/>
      <c r="M107" s="885"/>
      <c r="N107" s="885"/>
      <c r="O107" s="417"/>
      <c r="P107" s="417"/>
      <c r="Q107" s="417"/>
      <c r="R107" s="416"/>
      <c r="S107" s="927"/>
      <c r="T107" s="928"/>
      <c r="U107" s="928"/>
      <c r="V107" s="928"/>
      <c r="W107" s="928"/>
      <c r="X107" s="928"/>
      <c r="Y107" s="928"/>
      <c r="Z107" s="928"/>
      <c r="AA107" s="928"/>
      <c r="AB107" s="928"/>
      <c r="AC107" s="928"/>
      <c r="AD107" s="928"/>
      <c r="AE107" s="928"/>
      <c r="AF107" s="928"/>
      <c r="AG107" s="928"/>
      <c r="AH107" s="928"/>
      <c r="AI107" s="929"/>
      <c r="AJ107" s="430"/>
      <c r="AK107" s="431"/>
      <c r="AL107" s="431"/>
      <c r="AM107" s="431"/>
      <c r="AN107" s="888"/>
      <c r="AO107" s="888"/>
      <c r="AP107" s="888"/>
      <c r="AQ107" s="888"/>
      <c r="AR107" s="433"/>
      <c r="AS107" s="888"/>
      <c r="AT107" s="888"/>
      <c r="AU107" s="888"/>
      <c r="AV107" s="888"/>
      <c r="AW107" s="434"/>
      <c r="AX107" s="434"/>
      <c r="AY107" s="434"/>
      <c r="AZ107" s="434"/>
      <c r="BA107" s="437"/>
      <c r="BB107" s="431"/>
      <c r="BC107" s="431"/>
      <c r="BD107" s="431"/>
      <c r="BE107" s="888"/>
      <c r="BF107" s="888"/>
      <c r="BG107" s="888"/>
      <c r="BH107" s="888"/>
      <c r="BI107" s="433"/>
      <c r="BJ107" s="888"/>
      <c r="BK107" s="888"/>
      <c r="BL107" s="888"/>
      <c r="BM107" s="888"/>
      <c r="BN107" s="434"/>
      <c r="BO107" s="434"/>
      <c r="BP107" s="434"/>
      <c r="BQ107" s="435"/>
      <c r="BR107" s="887"/>
      <c r="BS107" s="888"/>
      <c r="BT107" s="888"/>
      <c r="BU107" s="889"/>
      <c r="BV107" s="887"/>
      <c r="BW107" s="888"/>
      <c r="BX107" s="888"/>
      <c r="BY107" s="889"/>
      <c r="BZ107" s="887"/>
      <c r="CA107" s="888"/>
      <c r="CB107" s="888"/>
      <c r="CC107" s="889"/>
      <c r="CD107" s="887"/>
      <c r="CE107" s="888"/>
      <c r="CF107" s="888"/>
      <c r="CG107" s="889"/>
      <c r="CH107" s="939"/>
      <c r="CI107" s="940"/>
      <c r="CJ107" s="940"/>
      <c r="CK107" s="940"/>
      <c r="CL107" s="940"/>
      <c r="CM107" s="939"/>
      <c r="CN107" s="940"/>
      <c r="CO107" s="940"/>
      <c r="CP107" s="940"/>
      <c r="CQ107" s="943"/>
      <c r="CR107" s="950"/>
      <c r="CS107" s="951"/>
      <c r="CT107" s="951"/>
      <c r="CU107" s="951"/>
      <c r="CV107" s="952"/>
      <c r="CW107" s="887"/>
      <c r="CX107" s="888"/>
      <c r="CY107" s="888"/>
      <c r="CZ107" s="888"/>
      <c r="DA107" s="889"/>
      <c r="DC107" s="297"/>
      <c r="DD107" s="297"/>
      <c r="DE107" s="297"/>
      <c r="DF107" s="297"/>
    </row>
    <row r="108" spans="1:110" ht="7.5" customHeight="1" x14ac:dyDescent="0.2">
      <c r="A108" s="894">
        <v>13</v>
      </c>
      <c r="B108" s="419"/>
      <c r="C108" s="420"/>
      <c r="D108" s="420"/>
      <c r="E108" s="420"/>
      <c r="F108" s="882">
        <f>AS96</f>
        <v>12</v>
      </c>
      <c r="G108" s="882"/>
      <c r="H108" s="882"/>
      <c r="I108" s="882"/>
      <c r="J108" s="422"/>
      <c r="K108" s="882">
        <f>AN96</f>
        <v>21</v>
      </c>
      <c r="L108" s="882"/>
      <c r="M108" s="882"/>
      <c r="N108" s="882"/>
      <c r="O108" s="423"/>
      <c r="P108" s="423"/>
      <c r="Q108" s="423"/>
      <c r="R108" s="422"/>
      <c r="S108" s="439"/>
      <c r="T108" s="420"/>
      <c r="U108" s="420"/>
      <c r="V108" s="420"/>
      <c r="W108" s="882">
        <f>AS102</f>
        <v>4</v>
      </c>
      <c r="X108" s="882"/>
      <c r="Y108" s="882"/>
      <c r="Z108" s="882"/>
      <c r="AA108" s="422"/>
      <c r="AB108" s="882">
        <f>AN102</f>
        <v>21</v>
      </c>
      <c r="AC108" s="882"/>
      <c r="AD108" s="882"/>
      <c r="AE108" s="882"/>
      <c r="AF108" s="423"/>
      <c r="AG108" s="423"/>
      <c r="AH108" s="423"/>
      <c r="AI108" s="440"/>
      <c r="AJ108" s="924"/>
      <c r="AK108" s="925"/>
      <c r="AL108" s="925"/>
      <c r="AM108" s="925"/>
      <c r="AN108" s="925"/>
      <c r="AO108" s="925"/>
      <c r="AP108" s="925"/>
      <c r="AQ108" s="925"/>
      <c r="AR108" s="925"/>
      <c r="AS108" s="925"/>
      <c r="AT108" s="925"/>
      <c r="AU108" s="925"/>
      <c r="AV108" s="925"/>
      <c r="AW108" s="925"/>
      <c r="AX108" s="925"/>
      <c r="AY108" s="925"/>
      <c r="AZ108" s="926"/>
      <c r="BA108" s="419"/>
      <c r="BB108" s="420"/>
      <c r="BC108" s="420"/>
      <c r="BD108" s="420"/>
      <c r="BE108" s="882">
        <f>Dグループ集計表!AG20</f>
        <v>7</v>
      </c>
      <c r="BF108" s="882"/>
      <c r="BG108" s="882"/>
      <c r="BH108" s="882"/>
      <c r="BI108" s="422"/>
      <c r="BJ108" s="882">
        <f>Dグループ集計表!AI20</f>
        <v>21</v>
      </c>
      <c r="BK108" s="882"/>
      <c r="BL108" s="882"/>
      <c r="BM108" s="882"/>
      <c r="BN108" s="423"/>
      <c r="BO108" s="423"/>
      <c r="BP108" s="423"/>
      <c r="BQ108" s="422"/>
      <c r="BR108" s="881">
        <f>Dグループ集計表!J35</f>
        <v>0</v>
      </c>
      <c r="BS108" s="882"/>
      <c r="BT108" s="882"/>
      <c r="BU108" s="883"/>
      <c r="BV108" s="881">
        <f>Dグループ集計表!L35</f>
        <v>3</v>
      </c>
      <c r="BW108" s="882"/>
      <c r="BX108" s="882"/>
      <c r="BY108" s="883"/>
      <c r="BZ108" s="881">
        <f>Dグループ集計表!V35</f>
        <v>0</v>
      </c>
      <c r="CA108" s="882"/>
      <c r="CB108" s="882"/>
      <c r="CC108" s="883"/>
      <c r="CD108" s="881">
        <f>Dグループ集計表!Y35</f>
        <v>6</v>
      </c>
      <c r="CE108" s="882"/>
      <c r="CF108" s="882"/>
      <c r="CG108" s="883"/>
      <c r="CH108" s="935">
        <f>Dグループ集計表!AL35</f>
        <v>48</v>
      </c>
      <c r="CI108" s="936"/>
      <c r="CJ108" s="936"/>
      <c r="CK108" s="936"/>
      <c r="CL108" s="936"/>
      <c r="CM108" s="935">
        <f>Dグループ集計表!AO35</f>
        <v>126</v>
      </c>
      <c r="CN108" s="936"/>
      <c r="CO108" s="936"/>
      <c r="CP108" s="936"/>
      <c r="CQ108" s="941"/>
      <c r="CR108" s="944">
        <f>Dグループ集計表!AT35</f>
        <v>0.38095238095238093</v>
      </c>
      <c r="CS108" s="945"/>
      <c r="CT108" s="945"/>
      <c r="CU108" s="945"/>
      <c r="CV108" s="946"/>
      <c r="CW108" s="881">
        <v>4</v>
      </c>
      <c r="CX108" s="882"/>
      <c r="CY108" s="882"/>
      <c r="CZ108" s="882"/>
      <c r="DA108" s="883"/>
      <c r="DC108" s="297"/>
      <c r="DD108" s="297"/>
      <c r="DE108" s="297"/>
      <c r="DF108" s="297"/>
    </row>
    <row r="109" spans="1:110" ht="7.5" customHeight="1" x14ac:dyDescent="0.2">
      <c r="A109" s="895"/>
      <c r="B109" s="425"/>
      <c r="C109" s="414"/>
      <c r="D109" s="414"/>
      <c r="E109" s="414"/>
      <c r="F109" s="885"/>
      <c r="G109" s="885"/>
      <c r="H109" s="885"/>
      <c r="I109" s="885"/>
      <c r="J109" s="422"/>
      <c r="K109" s="885"/>
      <c r="L109" s="885"/>
      <c r="M109" s="885"/>
      <c r="N109" s="885"/>
      <c r="O109" s="417"/>
      <c r="P109" s="417"/>
      <c r="Q109" s="417"/>
      <c r="R109" s="416"/>
      <c r="S109" s="413"/>
      <c r="T109" s="414"/>
      <c r="U109" s="414"/>
      <c r="V109" s="414"/>
      <c r="W109" s="885"/>
      <c r="X109" s="885"/>
      <c r="Y109" s="885"/>
      <c r="Z109" s="885"/>
      <c r="AA109" s="422"/>
      <c r="AB109" s="885"/>
      <c r="AC109" s="885"/>
      <c r="AD109" s="885"/>
      <c r="AE109" s="885"/>
      <c r="AF109" s="417"/>
      <c r="AG109" s="417"/>
      <c r="AH109" s="417"/>
      <c r="AI109" s="441"/>
      <c r="AJ109" s="927"/>
      <c r="AK109" s="928"/>
      <c r="AL109" s="928"/>
      <c r="AM109" s="928"/>
      <c r="AN109" s="928"/>
      <c r="AO109" s="928"/>
      <c r="AP109" s="928"/>
      <c r="AQ109" s="928"/>
      <c r="AR109" s="928"/>
      <c r="AS109" s="928"/>
      <c r="AT109" s="928"/>
      <c r="AU109" s="928"/>
      <c r="AV109" s="928"/>
      <c r="AW109" s="928"/>
      <c r="AX109" s="928"/>
      <c r="AY109" s="928"/>
      <c r="AZ109" s="929"/>
      <c r="BA109" s="425"/>
      <c r="BB109" s="414"/>
      <c r="BC109" s="414"/>
      <c r="BD109" s="414"/>
      <c r="BE109" s="885"/>
      <c r="BF109" s="885"/>
      <c r="BG109" s="885"/>
      <c r="BH109" s="885"/>
      <c r="BI109" s="422"/>
      <c r="BJ109" s="885"/>
      <c r="BK109" s="885"/>
      <c r="BL109" s="885"/>
      <c r="BM109" s="885"/>
      <c r="BN109" s="417"/>
      <c r="BO109" s="417"/>
      <c r="BP109" s="417"/>
      <c r="BQ109" s="416"/>
      <c r="BR109" s="884"/>
      <c r="BS109" s="885"/>
      <c r="BT109" s="885"/>
      <c r="BU109" s="886"/>
      <c r="BV109" s="884"/>
      <c r="BW109" s="885"/>
      <c r="BX109" s="885"/>
      <c r="BY109" s="886"/>
      <c r="BZ109" s="884"/>
      <c r="CA109" s="885"/>
      <c r="CB109" s="885"/>
      <c r="CC109" s="886"/>
      <c r="CD109" s="884"/>
      <c r="CE109" s="885"/>
      <c r="CF109" s="885"/>
      <c r="CG109" s="886"/>
      <c r="CH109" s="937"/>
      <c r="CI109" s="938"/>
      <c r="CJ109" s="938"/>
      <c r="CK109" s="938"/>
      <c r="CL109" s="938"/>
      <c r="CM109" s="937"/>
      <c r="CN109" s="938"/>
      <c r="CO109" s="938"/>
      <c r="CP109" s="938"/>
      <c r="CQ109" s="942"/>
      <c r="CR109" s="947"/>
      <c r="CS109" s="948"/>
      <c r="CT109" s="948"/>
      <c r="CU109" s="948"/>
      <c r="CV109" s="949"/>
      <c r="CW109" s="884"/>
      <c r="CX109" s="885"/>
      <c r="CY109" s="885"/>
      <c r="CZ109" s="885"/>
      <c r="DA109" s="886"/>
      <c r="DC109" s="297"/>
      <c r="DD109" s="297"/>
      <c r="DE109" s="297"/>
      <c r="DF109" s="297"/>
    </row>
    <row r="110" spans="1:110" ht="7.5" customHeight="1" x14ac:dyDescent="0.2">
      <c r="A110" s="890" t="str">
        <f>IFERROR(VLOOKUP(A108,'抽選会用 '!$C$7:$D$28,2,FALSE),"")</f>
        <v>京都パスレル</v>
      </c>
      <c r="B110" s="884">
        <f>AW98</f>
        <v>0</v>
      </c>
      <c r="C110" s="885"/>
      <c r="D110" s="885"/>
      <c r="E110" s="885"/>
      <c r="F110" s="885">
        <f>AS98</f>
        <v>0</v>
      </c>
      <c r="G110" s="885"/>
      <c r="H110" s="885"/>
      <c r="I110" s="885"/>
      <c r="J110" s="416"/>
      <c r="K110" s="885">
        <f>AN98</f>
        <v>0</v>
      </c>
      <c r="L110" s="885"/>
      <c r="M110" s="885"/>
      <c r="N110" s="885"/>
      <c r="O110" s="885">
        <f>AJ98</f>
        <v>2</v>
      </c>
      <c r="P110" s="885"/>
      <c r="Q110" s="885"/>
      <c r="R110" s="886"/>
      <c r="S110" s="884">
        <f>AW104</f>
        <v>0</v>
      </c>
      <c r="T110" s="885"/>
      <c r="U110" s="885"/>
      <c r="V110" s="885"/>
      <c r="W110" s="885">
        <f>AS104</f>
        <v>0</v>
      </c>
      <c r="X110" s="885"/>
      <c r="Y110" s="885"/>
      <c r="Z110" s="885"/>
      <c r="AA110" s="416"/>
      <c r="AB110" s="885">
        <f>AN104</f>
        <v>0</v>
      </c>
      <c r="AC110" s="885"/>
      <c r="AD110" s="885"/>
      <c r="AE110" s="885"/>
      <c r="AF110" s="885">
        <f>BA104</f>
        <v>2</v>
      </c>
      <c r="AG110" s="885"/>
      <c r="AH110" s="885"/>
      <c r="AI110" s="886"/>
      <c r="AJ110" s="927"/>
      <c r="AK110" s="928"/>
      <c r="AL110" s="928"/>
      <c r="AM110" s="928"/>
      <c r="AN110" s="928"/>
      <c r="AO110" s="928"/>
      <c r="AP110" s="928"/>
      <c r="AQ110" s="928"/>
      <c r="AR110" s="928"/>
      <c r="AS110" s="928"/>
      <c r="AT110" s="928"/>
      <c r="AU110" s="928"/>
      <c r="AV110" s="928"/>
      <c r="AW110" s="928"/>
      <c r="AX110" s="928"/>
      <c r="AY110" s="928"/>
      <c r="AZ110" s="929"/>
      <c r="BA110" s="884">
        <f>Dグループ集計表!AE21</f>
        <v>0</v>
      </c>
      <c r="BB110" s="885"/>
      <c r="BC110" s="885"/>
      <c r="BD110" s="885"/>
      <c r="BE110" s="885">
        <f>Dグループ集計表!AG21</f>
        <v>0</v>
      </c>
      <c r="BF110" s="885"/>
      <c r="BG110" s="885"/>
      <c r="BH110" s="885"/>
      <c r="BI110" s="416"/>
      <c r="BJ110" s="885">
        <f>Dグループ集計表!AI21</f>
        <v>0</v>
      </c>
      <c r="BK110" s="885"/>
      <c r="BL110" s="885"/>
      <c r="BM110" s="885"/>
      <c r="BN110" s="885">
        <f>Dグループ集計表!AK21</f>
        <v>2</v>
      </c>
      <c r="BO110" s="885"/>
      <c r="BP110" s="885"/>
      <c r="BQ110" s="886"/>
      <c r="BR110" s="884"/>
      <c r="BS110" s="885"/>
      <c r="BT110" s="885"/>
      <c r="BU110" s="886"/>
      <c r="BV110" s="884"/>
      <c r="BW110" s="885"/>
      <c r="BX110" s="885"/>
      <c r="BY110" s="886"/>
      <c r="BZ110" s="884"/>
      <c r="CA110" s="885"/>
      <c r="CB110" s="885"/>
      <c r="CC110" s="886"/>
      <c r="CD110" s="884"/>
      <c r="CE110" s="885"/>
      <c r="CF110" s="885"/>
      <c r="CG110" s="886"/>
      <c r="CH110" s="937"/>
      <c r="CI110" s="938"/>
      <c r="CJ110" s="938"/>
      <c r="CK110" s="938"/>
      <c r="CL110" s="938"/>
      <c r="CM110" s="937"/>
      <c r="CN110" s="938"/>
      <c r="CO110" s="938"/>
      <c r="CP110" s="938"/>
      <c r="CQ110" s="942"/>
      <c r="CR110" s="947"/>
      <c r="CS110" s="948"/>
      <c r="CT110" s="948"/>
      <c r="CU110" s="948"/>
      <c r="CV110" s="949"/>
      <c r="CW110" s="884"/>
      <c r="CX110" s="885"/>
      <c r="CY110" s="885"/>
      <c r="CZ110" s="885"/>
      <c r="DA110" s="886"/>
      <c r="DC110" s="297"/>
      <c r="DD110" s="297"/>
      <c r="DE110" s="297"/>
      <c r="DF110" s="297"/>
    </row>
    <row r="111" spans="1:110" ht="7.5" customHeight="1" x14ac:dyDescent="0.2">
      <c r="A111" s="890" t="str">
        <f>IFERROR(VLOOKUP(A110,'抽選会用 '!$C$7:$D$28,3,FALSE),"")</f>
        <v/>
      </c>
      <c r="B111" s="884"/>
      <c r="C111" s="885"/>
      <c r="D111" s="885"/>
      <c r="E111" s="885"/>
      <c r="F111" s="885"/>
      <c r="G111" s="885"/>
      <c r="H111" s="885"/>
      <c r="I111" s="885"/>
      <c r="J111" s="416"/>
      <c r="K111" s="885"/>
      <c r="L111" s="885"/>
      <c r="M111" s="885"/>
      <c r="N111" s="885"/>
      <c r="O111" s="885"/>
      <c r="P111" s="885"/>
      <c r="Q111" s="885"/>
      <c r="R111" s="886"/>
      <c r="S111" s="884"/>
      <c r="T111" s="885"/>
      <c r="U111" s="885"/>
      <c r="V111" s="885"/>
      <c r="W111" s="885"/>
      <c r="X111" s="885"/>
      <c r="Y111" s="885"/>
      <c r="Z111" s="885"/>
      <c r="AA111" s="416"/>
      <c r="AB111" s="885"/>
      <c r="AC111" s="885"/>
      <c r="AD111" s="885"/>
      <c r="AE111" s="885"/>
      <c r="AF111" s="885"/>
      <c r="AG111" s="885"/>
      <c r="AH111" s="885"/>
      <c r="AI111" s="886"/>
      <c r="AJ111" s="927"/>
      <c r="AK111" s="928"/>
      <c r="AL111" s="928"/>
      <c r="AM111" s="928"/>
      <c r="AN111" s="928"/>
      <c r="AO111" s="928"/>
      <c r="AP111" s="928"/>
      <c r="AQ111" s="928"/>
      <c r="AR111" s="928"/>
      <c r="AS111" s="928"/>
      <c r="AT111" s="928"/>
      <c r="AU111" s="928"/>
      <c r="AV111" s="928"/>
      <c r="AW111" s="928"/>
      <c r="AX111" s="928"/>
      <c r="AY111" s="928"/>
      <c r="AZ111" s="929"/>
      <c r="BA111" s="884"/>
      <c r="BB111" s="885"/>
      <c r="BC111" s="885"/>
      <c r="BD111" s="885"/>
      <c r="BE111" s="885"/>
      <c r="BF111" s="885"/>
      <c r="BG111" s="885"/>
      <c r="BH111" s="885"/>
      <c r="BI111" s="416"/>
      <c r="BJ111" s="885"/>
      <c r="BK111" s="885"/>
      <c r="BL111" s="885"/>
      <c r="BM111" s="885"/>
      <c r="BN111" s="885"/>
      <c r="BO111" s="885"/>
      <c r="BP111" s="885"/>
      <c r="BQ111" s="886"/>
      <c r="BR111" s="884"/>
      <c r="BS111" s="885"/>
      <c r="BT111" s="885"/>
      <c r="BU111" s="886"/>
      <c r="BV111" s="884"/>
      <c r="BW111" s="885"/>
      <c r="BX111" s="885"/>
      <c r="BY111" s="886"/>
      <c r="BZ111" s="884"/>
      <c r="CA111" s="885"/>
      <c r="CB111" s="885"/>
      <c r="CC111" s="886"/>
      <c r="CD111" s="884"/>
      <c r="CE111" s="885"/>
      <c r="CF111" s="885"/>
      <c r="CG111" s="886"/>
      <c r="CH111" s="937"/>
      <c r="CI111" s="938"/>
      <c r="CJ111" s="938"/>
      <c r="CK111" s="938"/>
      <c r="CL111" s="938"/>
      <c r="CM111" s="937"/>
      <c r="CN111" s="938"/>
      <c r="CO111" s="938"/>
      <c r="CP111" s="938"/>
      <c r="CQ111" s="942"/>
      <c r="CR111" s="947"/>
      <c r="CS111" s="948"/>
      <c r="CT111" s="948"/>
      <c r="CU111" s="948"/>
      <c r="CV111" s="949"/>
      <c r="CW111" s="884"/>
      <c r="CX111" s="885"/>
      <c r="CY111" s="885"/>
      <c r="CZ111" s="885"/>
      <c r="DA111" s="886"/>
      <c r="DC111" s="297"/>
      <c r="DD111" s="297"/>
      <c r="DE111" s="297"/>
      <c r="DF111" s="297"/>
    </row>
    <row r="112" spans="1:110" ht="7.5" customHeight="1" x14ac:dyDescent="0.2">
      <c r="A112" s="304"/>
      <c r="B112" s="425"/>
      <c r="C112" s="414"/>
      <c r="D112" s="414"/>
      <c r="E112" s="414"/>
      <c r="F112" s="885">
        <f>AS100</f>
        <v>9</v>
      </c>
      <c r="G112" s="885"/>
      <c r="H112" s="885"/>
      <c r="I112" s="885"/>
      <c r="J112" s="416"/>
      <c r="K112" s="885">
        <f>AN100</f>
        <v>21</v>
      </c>
      <c r="L112" s="885"/>
      <c r="M112" s="885"/>
      <c r="N112" s="885"/>
      <c r="O112" s="417"/>
      <c r="P112" s="417"/>
      <c r="Q112" s="417"/>
      <c r="R112" s="416"/>
      <c r="S112" s="413"/>
      <c r="T112" s="414"/>
      <c r="U112" s="414"/>
      <c r="V112" s="414"/>
      <c r="W112" s="885">
        <f>AS106</f>
        <v>5</v>
      </c>
      <c r="X112" s="885"/>
      <c r="Y112" s="885"/>
      <c r="Z112" s="885"/>
      <c r="AA112" s="416"/>
      <c r="AB112" s="885">
        <f>AN106</f>
        <v>21</v>
      </c>
      <c r="AC112" s="885"/>
      <c r="AD112" s="885"/>
      <c r="AE112" s="885"/>
      <c r="AF112" s="417"/>
      <c r="AG112" s="417"/>
      <c r="AH112" s="417"/>
      <c r="AI112" s="441"/>
      <c r="AJ112" s="927"/>
      <c r="AK112" s="928"/>
      <c r="AL112" s="928"/>
      <c r="AM112" s="928"/>
      <c r="AN112" s="928"/>
      <c r="AO112" s="928"/>
      <c r="AP112" s="928"/>
      <c r="AQ112" s="928"/>
      <c r="AR112" s="928"/>
      <c r="AS112" s="928"/>
      <c r="AT112" s="928"/>
      <c r="AU112" s="928"/>
      <c r="AV112" s="928"/>
      <c r="AW112" s="928"/>
      <c r="AX112" s="928"/>
      <c r="AY112" s="928"/>
      <c r="AZ112" s="929"/>
      <c r="BA112" s="425"/>
      <c r="BB112" s="414"/>
      <c r="BC112" s="414"/>
      <c r="BD112" s="414"/>
      <c r="BE112" s="885">
        <f>Dグループ集計表!AG22</f>
        <v>11</v>
      </c>
      <c r="BF112" s="885"/>
      <c r="BG112" s="885"/>
      <c r="BH112" s="885"/>
      <c r="BI112" s="416"/>
      <c r="BJ112" s="885">
        <f>Dグループ集計表!AI22</f>
        <v>21</v>
      </c>
      <c r="BK112" s="885"/>
      <c r="BL112" s="885"/>
      <c r="BM112" s="885"/>
      <c r="BN112" s="417"/>
      <c r="BO112" s="417"/>
      <c r="BP112" s="417"/>
      <c r="BQ112" s="416"/>
      <c r="BR112" s="884"/>
      <c r="BS112" s="885"/>
      <c r="BT112" s="885"/>
      <c r="BU112" s="886"/>
      <c r="BV112" s="884"/>
      <c r="BW112" s="885"/>
      <c r="BX112" s="885"/>
      <c r="BY112" s="886"/>
      <c r="BZ112" s="884"/>
      <c r="CA112" s="885"/>
      <c r="CB112" s="885"/>
      <c r="CC112" s="886"/>
      <c r="CD112" s="884"/>
      <c r="CE112" s="885"/>
      <c r="CF112" s="885"/>
      <c r="CG112" s="886"/>
      <c r="CH112" s="937"/>
      <c r="CI112" s="938"/>
      <c r="CJ112" s="938"/>
      <c r="CK112" s="938"/>
      <c r="CL112" s="938"/>
      <c r="CM112" s="937"/>
      <c r="CN112" s="938"/>
      <c r="CO112" s="938"/>
      <c r="CP112" s="938"/>
      <c r="CQ112" s="942"/>
      <c r="CR112" s="947"/>
      <c r="CS112" s="948"/>
      <c r="CT112" s="948"/>
      <c r="CU112" s="948"/>
      <c r="CV112" s="949"/>
      <c r="CW112" s="884"/>
      <c r="CX112" s="885"/>
      <c r="CY112" s="885"/>
      <c r="CZ112" s="885"/>
      <c r="DA112" s="886"/>
      <c r="DC112" s="297"/>
      <c r="DD112" s="297"/>
      <c r="DE112" s="297"/>
      <c r="DF112" s="297"/>
    </row>
    <row r="113" spans="1:110" ht="7.5" customHeight="1" x14ac:dyDescent="0.2">
      <c r="A113" s="306"/>
      <c r="B113" s="437"/>
      <c r="C113" s="431"/>
      <c r="D113" s="431"/>
      <c r="E113" s="431"/>
      <c r="F113" s="888"/>
      <c r="G113" s="888"/>
      <c r="H113" s="888"/>
      <c r="I113" s="888"/>
      <c r="J113" s="433"/>
      <c r="K113" s="888"/>
      <c r="L113" s="888"/>
      <c r="M113" s="888"/>
      <c r="N113" s="888"/>
      <c r="O113" s="434"/>
      <c r="P113" s="434"/>
      <c r="Q113" s="434"/>
      <c r="R113" s="435"/>
      <c r="S113" s="430"/>
      <c r="T113" s="431"/>
      <c r="U113" s="431"/>
      <c r="V113" s="431"/>
      <c r="W113" s="888"/>
      <c r="X113" s="888"/>
      <c r="Y113" s="888"/>
      <c r="Z113" s="888"/>
      <c r="AA113" s="433"/>
      <c r="AB113" s="888"/>
      <c r="AC113" s="888"/>
      <c r="AD113" s="888"/>
      <c r="AE113" s="888"/>
      <c r="AF113" s="434"/>
      <c r="AG113" s="434"/>
      <c r="AH113" s="434"/>
      <c r="AI113" s="442"/>
      <c r="AJ113" s="930"/>
      <c r="AK113" s="931"/>
      <c r="AL113" s="931"/>
      <c r="AM113" s="931"/>
      <c r="AN113" s="931"/>
      <c r="AO113" s="931"/>
      <c r="AP113" s="931"/>
      <c r="AQ113" s="931"/>
      <c r="AR113" s="931"/>
      <c r="AS113" s="931"/>
      <c r="AT113" s="931"/>
      <c r="AU113" s="931"/>
      <c r="AV113" s="931"/>
      <c r="AW113" s="931"/>
      <c r="AX113" s="931"/>
      <c r="AY113" s="931"/>
      <c r="AZ113" s="932"/>
      <c r="BA113" s="437"/>
      <c r="BB113" s="431"/>
      <c r="BC113" s="431"/>
      <c r="BD113" s="431"/>
      <c r="BE113" s="888"/>
      <c r="BF113" s="888"/>
      <c r="BG113" s="888"/>
      <c r="BH113" s="888"/>
      <c r="BI113" s="433"/>
      <c r="BJ113" s="888"/>
      <c r="BK113" s="888"/>
      <c r="BL113" s="888"/>
      <c r="BM113" s="888"/>
      <c r="BN113" s="434"/>
      <c r="BO113" s="434"/>
      <c r="BP113" s="434"/>
      <c r="BQ113" s="435"/>
      <c r="BR113" s="887"/>
      <c r="BS113" s="888"/>
      <c r="BT113" s="888"/>
      <c r="BU113" s="889"/>
      <c r="BV113" s="887"/>
      <c r="BW113" s="888"/>
      <c r="BX113" s="888"/>
      <c r="BY113" s="889"/>
      <c r="BZ113" s="887"/>
      <c r="CA113" s="888"/>
      <c r="CB113" s="888"/>
      <c r="CC113" s="889"/>
      <c r="CD113" s="887"/>
      <c r="CE113" s="888"/>
      <c r="CF113" s="888"/>
      <c r="CG113" s="889"/>
      <c r="CH113" s="939"/>
      <c r="CI113" s="940"/>
      <c r="CJ113" s="940"/>
      <c r="CK113" s="940"/>
      <c r="CL113" s="940"/>
      <c r="CM113" s="939"/>
      <c r="CN113" s="940"/>
      <c r="CO113" s="940"/>
      <c r="CP113" s="940"/>
      <c r="CQ113" s="943"/>
      <c r="CR113" s="950"/>
      <c r="CS113" s="951"/>
      <c r="CT113" s="951"/>
      <c r="CU113" s="951"/>
      <c r="CV113" s="952"/>
      <c r="CW113" s="887"/>
      <c r="CX113" s="888"/>
      <c r="CY113" s="888"/>
      <c r="CZ113" s="888"/>
      <c r="DA113" s="889"/>
      <c r="DC113" s="297"/>
      <c r="DD113" s="297"/>
      <c r="DE113" s="297"/>
      <c r="DF113" s="297"/>
    </row>
    <row r="114" spans="1:110" ht="7.5" customHeight="1" x14ac:dyDescent="0.2">
      <c r="A114" s="894">
        <v>14</v>
      </c>
      <c r="B114" s="419"/>
      <c r="C114" s="420"/>
      <c r="D114" s="420"/>
      <c r="E114" s="420"/>
      <c r="F114" s="882">
        <f>BJ96</f>
        <v>21</v>
      </c>
      <c r="G114" s="882"/>
      <c r="H114" s="882"/>
      <c r="I114" s="882"/>
      <c r="J114" s="422"/>
      <c r="K114" s="882">
        <f>BE96</f>
        <v>16</v>
      </c>
      <c r="L114" s="882"/>
      <c r="M114" s="882"/>
      <c r="N114" s="882"/>
      <c r="O114" s="423"/>
      <c r="P114" s="423"/>
      <c r="Q114" s="423"/>
      <c r="R114" s="422"/>
      <c r="S114" s="439"/>
      <c r="T114" s="420"/>
      <c r="U114" s="420"/>
      <c r="V114" s="420"/>
      <c r="W114" s="882">
        <f>BJ102</f>
        <v>17</v>
      </c>
      <c r="X114" s="882"/>
      <c r="Y114" s="882"/>
      <c r="Z114" s="882"/>
      <c r="AA114" s="422"/>
      <c r="AB114" s="882">
        <f>BE102</f>
        <v>21</v>
      </c>
      <c r="AC114" s="882"/>
      <c r="AD114" s="882"/>
      <c r="AE114" s="882"/>
      <c r="AF114" s="423"/>
      <c r="AG114" s="423"/>
      <c r="AH114" s="423"/>
      <c r="AI114" s="422"/>
      <c r="AJ114" s="419"/>
      <c r="AK114" s="420"/>
      <c r="AL114" s="420"/>
      <c r="AM114" s="420"/>
      <c r="AN114" s="882">
        <f>BJ108</f>
        <v>21</v>
      </c>
      <c r="AO114" s="882"/>
      <c r="AP114" s="882"/>
      <c r="AQ114" s="882"/>
      <c r="AR114" s="422"/>
      <c r="AS114" s="882">
        <f>BE108</f>
        <v>7</v>
      </c>
      <c r="AT114" s="882"/>
      <c r="AU114" s="882"/>
      <c r="AV114" s="882"/>
      <c r="AW114" s="423"/>
      <c r="AX114" s="423"/>
      <c r="AY114" s="423"/>
      <c r="AZ114" s="440"/>
      <c r="BA114" s="924"/>
      <c r="BB114" s="925"/>
      <c r="BC114" s="925"/>
      <c r="BD114" s="925"/>
      <c r="BE114" s="925"/>
      <c r="BF114" s="925"/>
      <c r="BG114" s="925"/>
      <c r="BH114" s="925"/>
      <c r="BI114" s="925"/>
      <c r="BJ114" s="925"/>
      <c r="BK114" s="925"/>
      <c r="BL114" s="925"/>
      <c r="BM114" s="925"/>
      <c r="BN114" s="925"/>
      <c r="BO114" s="925"/>
      <c r="BP114" s="925"/>
      <c r="BQ114" s="926"/>
      <c r="BR114" s="881">
        <f>Dグループ集計表!J36</f>
        <v>2</v>
      </c>
      <c r="BS114" s="882"/>
      <c r="BT114" s="882"/>
      <c r="BU114" s="883"/>
      <c r="BV114" s="881">
        <f>Dグループ集計表!L36</f>
        <v>1</v>
      </c>
      <c r="BW114" s="882"/>
      <c r="BX114" s="882"/>
      <c r="BY114" s="883"/>
      <c r="BZ114" s="881">
        <f>Dグループ集計表!V36</f>
        <v>4</v>
      </c>
      <c r="CA114" s="882"/>
      <c r="CB114" s="882"/>
      <c r="CC114" s="883"/>
      <c r="CD114" s="881">
        <f>Dグループ集計表!Y36</f>
        <v>2</v>
      </c>
      <c r="CE114" s="882"/>
      <c r="CF114" s="882"/>
      <c r="CG114" s="883"/>
      <c r="CH114" s="935">
        <f>Dグループ集計表!AL36</f>
        <v>115</v>
      </c>
      <c r="CI114" s="936"/>
      <c r="CJ114" s="936"/>
      <c r="CK114" s="936"/>
      <c r="CL114" s="936"/>
      <c r="CM114" s="935">
        <f>Dグループ集計表!AO36</f>
        <v>90</v>
      </c>
      <c r="CN114" s="936"/>
      <c r="CO114" s="936"/>
      <c r="CP114" s="936"/>
      <c r="CQ114" s="941"/>
      <c r="CR114" s="944">
        <f>Dグループ集計表!AT36</f>
        <v>1.2777777777777777</v>
      </c>
      <c r="CS114" s="945"/>
      <c r="CT114" s="945"/>
      <c r="CU114" s="945"/>
      <c r="CV114" s="946"/>
      <c r="CW114" s="881">
        <v>2</v>
      </c>
      <c r="CX114" s="882"/>
      <c r="CY114" s="882"/>
      <c r="CZ114" s="882"/>
      <c r="DA114" s="883"/>
      <c r="DC114" s="297"/>
      <c r="DD114" s="297"/>
      <c r="DE114" s="297"/>
      <c r="DF114" s="297"/>
    </row>
    <row r="115" spans="1:110" ht="7.5" customHeight="1" x14ac:dyDescent="0.2">
      <c r="A115" s="895"/>
      <c r="B115" s="425"/>
      <c r="C115" s="414"/>
      <c r="D115" s="414"/>
      <c r="E115" s="414"/>
      <c r="F115" s="885"/>
      <c r="G115" s="885"/>
      <c r="H115" s="885"/>
      <c r="I115" s="885"/>
      <c r="J115" s="422"/>
      <c r="K115" s="885"/>
      <c r="L115" s="885"/>
      <c r="M115" s="885"/>
      <c r="N115" s="885"/>
      <c r="O115" s="417"/>
      <c r="P115" s="417"/>
      <c r="Q115" s="417"/>
      <c r="R115" s="416"/>
      <c r="S115" s="413"/>
      <c r="T115" s="414"/>
      <c r="U115" s="414"/>
      <c r="V115" s="414"/>
      <c r="W115" s="885"/>
      <c r="X115" s="885"/>
      <c r="Y115" s="885"/>
      <c r="Z115" s="885"/>
      <c r="AA115" s="422"/>
      <c r="AB115" s="885"/>
      <c r="AC115" s="885"/>
      <c r="AD115" s="885"/>
      <c r="AE115" s="885"/>
      <c r="AF115" s="417"/>
      <c r="AG115" s="417"/>
      <c r="AH115" s="417"/>
      <c r="AI115" s="416"/>
      <c r="AJ115" s="425"/>
      <c r="AK115" s="414"/>
      <c r="AL115" s="414"/>
      <c r="AM115" s="414"/>
      <c r="AN115" s="885"/>
      <c r="AO115" s="885"/>
      <c r="AP115" s="885"/>
      <c r="AQ115" s="885"/>
      <c r="AR115" s="422"/>
      <c r="AS115" s="885"/>
      <c r="AT115" s="885"/>
      <c r="AU115" s="885"/>
      <c r="AV115" s="885"/>
      <c r="AW115" s="417"/>
      <c r="AX115" s="417"/>
      <c r="AY115" s="417"/>
      <c r="AZ115" s="441"/>
      <c r="BA115" s="927"/>
      <c r="BB115" s="928"/>
      <c r="BC115" s="928"/>
      <c r="BD115" s="928"/>
      <c r="BE115" s="928"/>
      <c r="BF115" s="928"/>
      <c r="BG115" s="928"/>
      <c r="BH115" s="928"/>
      <c r="BI115" s="928"/>
      <c r="BJ115" s="928"/>
      <c r="BK115" s="928"/>
      <c r="BL115" s="928"/>
      <c r="BM115" s="928"/>
      <c r="BN115" s="928"/>
      <c r="BO115" s="928"/>
      <c r="BP115" s="928"/>
      <c r="BQ115" s="929"/>
      <c r="BR115" s="884"/>
      <c r="BS115" s="885"/>
      <c r="BT115" s="885"/>
      <c r="BU115" s="886"/>
      <c r="BV115" s="884"/>
      <c r="BW115" s="885"/>
      <c r="BX115" s="885"/>
      <c r="BY115" s="886"/>
      <c r="BZ115" s="884"/>
      <c r="CA115" s="885"/>
      <c r="CB115" s="885"/>
      <c r="CC115" s="886"/>
      <c r="CD115" s="884"/>
      <c r="CE115" s="885"/>
      <c r="CF115" s="885"/>
      <c r="CG115" s="886"/>
      <c r="CH115" s="937"/>
      <c r="CI115" s="938"/>
      <c r="CJ115" s="938"/>
      <c r="CK115" s="938"/>
      <c r="CL115" s="938"/>
      <c r="CM115" s="937"/>
      <c r="CN115" s="938"/>
      <c r="CO115" s="938"/>
      <c r="CP115" s="938"/>
      <c r="CQ115" s="942"/>
      <c r="CR115" s="947"/>
      <c r="CS115" s="948"/>
      <c r="CT115" s="948"/>
      <c r="CU115" s="948"/>
      <c r="CV115" s="949"/>
      <c r="CW115" s="884"/>
      <c r="CX115" s="885"/>
      <c r="CY115" s="885"/>
      <c r="CZ115" s="885"/>
      <c r="DA115" s="886"/>
      <c r="DC115" s="297"/>
      <c r="DD115" s="297"/>
      <c r="DE115" s="297"/>
      <c r="DF115" s="297"/>
    </row>
    <row r="116" spans="1:110" ht="7.5" customHeight="1" x14ac:dyDescent="0.2">
      <c r="A116" s="890" t="str">
        <f>IFERROR(VLOOKUP(A114,'抽選会用 '!$C$7:$D$28,2,FALSE),"")</f>
        <v>楓ヤング</v>
      </c>
      <c r="B116" s="884">
        <f>BN98</f>
        <v>2</v>
      </c>
      <c r="C116" s="885"/>
      <c r="D116" s="885"/>
      <c r="E116" s="885"/>
      <c r="F116" s="885">
        <f>BJ98</f>
        <v>0</v>
      </c>
      <c r="G116" s="885"/>
      <c r="H116" s="885"/>
      <c r="I116" s="885"/>
      <c r="J116" s="416"/>
      <c r="K116" s="885">
        <f>BE98</f>
        <v>0</v>
      </c>
      <c r="L116" s="885"/>
      <c r="M116" s="885"/>
      <c r="N116" s="885"/>
      <c r="O116" s="885">
        <f>BA98</f>
        <v>0</v>
      </c>
      <c r="P116" s="885"/>
      <c r="Q116" s="885"/>
      <c r="R116" s="886"/>
      <c r="S116" s="884">
        <f>BN104</f>
        <v>0</v>
      </c>
      <c r="T116" s="885"/>
      <c r="U116" s="885"/>
      <c r="V116" s="885"/>
      <c r="W116" s="885">
        <f>BJ104</f>
        <v>0</v>
      </c>
      <c r="X116" s="885"/>
      <c r="Y116" s="885"/>
      <c r="Z116" s="885"/>
      <c r="AA116" s="416"/>
      <c r="AB116" s="885">
        <f>BE104</f>
        <v>0</v>
      </c>
      <c r="AC116" s="885"/>
      <c r="AD116" s="885"/>
      <c r="AE116" s="885"/>
      <c r="AF116" s="885">
        <f>BA104</f>
        <v>2</v>
      </c>
      <c r="AG116" s="885"/>
      <c r="AH116" s="885"/>
      <c r="AI116" s="886"/>
      <c r="AJ116" s="884">
        <f>BN110</f>
        <v>2</v>
      </c>
      <c r="AK116" s="885"/>
      <c r="AL116" s="885"/>
      <c r="AM116" s="885"/>
      <c r="AN116" s="885">
        <f>BJ110</f>
        <v>0</v>
      </c>
      <c r="AO116" s="885"/>
      <c r="AP116" s="885"/>
      <c r="AQ116" s="885"/>
      <c r="AR116" s="416"/>
      <c r="AS116" s="885">
        <f>BE110</f>
        <v>0</v>
      </c>
      <c r="AT116" s="885"/>
      <c r="AU116" s="885"/>
      <c r="AV116" s="885"/>
      <c r="AW116" s="885">
        <f>BA110</f>
        <v>0</v>
      </c>
      <c r="AX116" s="885"/>
      <c r="AY116" s="885"/>
      <c r="AZ116" s="886"/>
      <c r="BA116" s="927"/>
      <c r="BB116" s="928"/>
      <c r="BC116" s="928"/>
      <c r="BD116" s="928"/>
      <c r="BE116" s="928"/>
      <c r="BF116" s="928"/>
      <c r="BG116" s="928"/>
      <c r="BH116" s="928"/>
      <c r="BI116" s="928"/>
      <c r="BJ116" s="928"/>
      <c r="BK116" s="928"/>
      <c r="BL116" s="928"/>
      <c r="BM116" s="928"/>
      <c r="BN116" s="928"/>
      <c r="BO116" s="928"/>
      <c r="BP116" s="928"/>
      <c r="BQ116" s="929"/>
      <c r="BR116" s="884"/>
      <c r="BS116" s="885"/>
      <c r="BT116" s="885"/>
      <c r="BU116" s="886"/>
      <c r="BV116" s="884"/>
      <c r="BW116" s="885"/>
      <c r="BX116" s="885"/>
      <c r="BY116" s="886"/>
      <c r="BZ116" s="884"/>
      <c r="CA116" s="885"/>
      <c r="CB116" s="885"/>
      <c r="CC116" s="886"/>
      <c r="CD116" s="884"/>
      <c r="CE116" s="885"/>
      <c r="CF116" s="885"/>
      <c r="CG116" s="886"/>
      <c r="CH116" s="937"/>
      <c r="CI116" s="938"/>
      <c r="CJ116" s="938"/>
      <c r="CK116" s="938"/>
      <c r="CL116" s="938"/>
      <c r="CM116" s="937"/>
      <c r="CN116" s="938"/>
      <c r="CO116" s="938"/>
      <c r="CP116" s="938"/>
      <c r="CQ116" s="942"/>
      <c r="CR116" s="947"/>
      <c r="CS116" s="948"/>
      <c r="CT116" s="948"/>
      <c r="CU116" s="948"/>
      <c r="CV116" s="949"/>
      <c r="CW116" s="884"/>
      <c r="CX116" s="885"/>
      <c r="CY116" s="885"/>
      <c r="CZ116" s="885"/>
      <c r="DA116" s="886"/>
      <c r="DC116" s="297"/>
      <c r="DD116" s="297"/>
      <c r="DE116" s="297"/>
      <c r="DF116" s="297"/>
    </row>
    <row r="117" spans="1:110" ht="7.5" customHeight="1" x14ac:dyDescent="0.2">
      <c r="A117" s="890" t="str">
        <f>IFERROR(VLOOKUP(A116,'抽選会用 '!$C$7:$D$28,3,FALSE),"")</f>
        <v/>
      </c>
      <c r="B117" s="884"/>
      <c r="C117" s="885"/>
      <c r="D117" s="885"/>
      <c r="E117" s="885"/>
      <c r="F117" s="885"/>
      <c r="G117" s="885"/>
      <c r="H117" s="885"/>
      <c r="I117" s="885"/>
      <c r="J117" s="416"/>
      <c r="K117" s="885"/>
      <c r="L117" s="885"/>
      <c r="M117" s="885"/>
      <c r="N117" s="885"/>
      <c r="O117" s="885"/>
      <c r="P117" s="885"/>
      <c r="Q117" s="885"/>
      <c r="R117" s="886"/>
      <c r="S117" s="884"/>
      <c r="T117" s="885"/>
      <c r="U117" s="885"/>
      <c r="V117" s="885"/>
      <c r="W117" s="885"/>
      <c r="X117" s="885"/>
      <c r="Y117" s="885"/>
      <c r="Z117" s="885"/>
      <c r="AA117" s="416"/>
      <c r="AB117" s="885"/>
      <c r="AC117" s="885"/>
      <c r="AD117" s="885"/>
      <c r="AE117" s="885"/>
      <c r="AF117" s="885"/>
      <c r="AG117" s="885"/>
      <c r="AH117" s="885"/>
      <c r="AI117" s="886"/>
      <c r="AJ117" s="884"/>
      <c r="AK117" s="885"/>
      <c r="AL117" s="885"/>
      <c r="AM117" s="885"/>
      <c r="AN117" s="885"/>
      <c r="AO117" s="885"/>
      <c r="AP117" s="885"/>
      <c r="AQ117" s="885"/>
      <c r="AR117" s="416"/>
      <c r="AS117" s="885"/>
      <c r="AT117" s="885"/>
      <c r="AU117" s="885"/>
      <c r="AV117" s="885"/>
      <c r="AW117" s="885"/>
      <c r="AX117" s="885"/>
      <c r="AY117" s="885"/>
      <c r="AZ117" s="886"/>
      <c r="BA117" s="927"/>
      <c r="BB117" s="928"/>
      <c r="BC117" s="928"/>
      <c r="BD117" s="928"/>
      <c r="BE117" s="928"/>
      <c r="BF117" s="928"/>
      <c r="BG117" s="928"/>
      <c r="BH117" s="928"/>
      <c r="BI117" s="928"/>
      <c r="BJ117" s="928"/>
      <c r="BK117" s="928"/>
      <c r="BL117" s="928"/>
      <c r="BM117" s="928"/>
      <c r="BN117" s="928"/>
      <c r="BO117" s="928"/>
      <c r="BP117" s="928"/>
      <c r="BQ117" s="929"/>
      <c r="BR117" s="884"/>
      <c r="BS117" s="885"/>
      <c r="BT117" s="885"/>
      <c r="BU117" s="886"/>
      <c r="BV117" s="884"/>
      <c r="BW117" s="885"/>
      <c r="BX117" s="885"/>
      <c r="BY117" s="886"/>
      <c r="BZ117" s="884"/>
      <c r="CA117" s="885"/>
      <c r="CB117" s="885"/>
      <c r="CC117" s="886"/>
      <c r="CD117" s="884"/>
      <c r="CE117" s="885"/>
      <c r="CF117" s="885"/>
      <c r="CG117" s="886"/>
      <c r="CH117" s="937"/>
      <c r="CI117" s="938"/>
      <c r="CJ117" s="938"/>
      <c r="CK117" s="938"/>
      <c r="CL117" s="938"/>
      <c r="CM117" s="937"/>
      <c r="CN117" s="938"/>
      <c r="CO117" s="938"/>
      <c r="CP117" s="938"/>
      <c r="CQ117" s="942"/>
      <c r="CR117" s="947"/>
      <c r="CS117" s="948"/>
      <c r="CT117" s="948"/>
      <c r="CU117" s="948"/>
      <c r="CV117" s="949"/>
      <c r="CW117" s="884"/>
      <c r="CX117" s="885"/>
      <c r="CY117" s="885"/>
      <c r="CZ117" s="885"/>
      <c r="DA117" s="886"/>
      <c r="DC117" s="297"/>
      <c r="DD117" s="297"/>
      <c r="DE117" s="297"/>
      <c r="DF117" s="297"/>
    </row>
    <row r="118" spans="1:110" ht="7.5" customHeight="1" x14ac:dyDescent="0.2">
      <c r="A118" s="304"/>
      <c r="B118" s="425"/>
      <c r="C118" s="414"/>
      <c r="D118" s="414"/>
      <c r="E118" s="414"/>
      <c r="F118" s="885">
        <f>BJ100</f>
        <v>21</v>
      </c>
      <c r="G118" s="885"/>
      <c r="H118" s="885"/>
      <c r="I118" s="885"/>
      <c r="J118" s="416"/>
      <c r="K118" s="885">
        <f>BE100</f>
        <v>14</v>
      </c>
      <c r="L118" s="885"/>
      <c r="M118" s="885"/>
      <c r="N118" s="885"/>
      <c r="O118" s="417"/>
      <c r="P118" s="417"/>
      <c r="Q118" s="417"/>
      <c r="R118" s="416"/>
      <c r="S118" s="413"/>
      <c r="T118" s="414"/>
      <c r="U118" s="414"/>
      <c r="V118" s="414"/>
      <c r="W118" s="885">
        <f>BJ106</f>
        <v>14</v>
      </c>
      <c r="X118" s="885"/>
      <c r="Y118" s="885"/>
      <c r="Z118" s="885"/>
      <c r="AA118" s="416"/>
      <c r="AB118" s="885">
        <f>BE106</f>
        <v>21</v>
      </c>
      <c r="AC118" s="885"/>
      <c r="AD118" s="885"/>
      <c r="AE118" s="885"/>
      <c r="AF118" s="417"/>
      <c r="AG118" s="417"/>
      <c r="AH118" s="417"/>
      <c r="AI118" s="416"/>
      <c r="AJ118" s="425"/>
      <c r="AK118" s="414"/>
      <c r="AL118" s="414"/>
      <c r="AM118" s="414"/>
      <c r="AN118" s="885">
        <f>BJ112</f>
        <v>21</v>
      </c>
      <c r="AO118" s="885"/>
      <c r="AP118" s="885"/>
      <c r="AQ118" s="885"/>
      <c r="AR118" s="416"/>
      <c r="AS118" s="885">
        <f>BE112</f>
        <v>11</v>
      </c>
      <c r="AT118" s="885"/>
      <c r="AU118" s="885"/>
      <c r="AV118" s="885"/>
      <c r="AW118" s="417"/>
      <c r="AX118" s="417"/>
      <c r="AY118" s="417"/>
      <c r="AZ118" s="441"/>
      <c r="BA118" s="927"/>
      <c r="BB118" s="928"/>
      <c r="BC118" s="928"/>
      <c r="BD118" s="928"/>
      <c r="BE118" s="928"/>
      <c r="BF118" s="928"/>
      <c r="BG118" s="928"/>
      <c r="BH118" s="928"/>
      <c r="BI118" s="928"/>
      <c r="BJ118" s="928"/>
      <c r="BK118" s="928"/>
      <c r="BL118" s="928"/>
      <c r="BM118" s="928"/>
      <c r="BN118" s="928"/>
      <c r="BO118" s="928"/>
      <c r="BP118" s="928"/>
      <c r="BQ118" s="929"/>
      <c r="BR118" s="884"/>
      <c r="BS118" s="885"/>
      <c r="BT118" s="885"/>
      <c r="BU118" s="886"/>
      <c r="BV118" s="884"/>
      <c r="BW118" s="885"/>
      <c r="BX118" s="885"/>
      <c r="BY118" s="886"/>
      <c r="BZ118" s="884"/>
      <c r="CA118" s="885"/>
      <c r="CB118" s="885"/>
      <c r="CC118" s="886"/>
      <c r="CD118" s="884"/>
      <c r="CE118" s="885"/>
      <c r="CF118" s="885"/>
      <c r="CG118" s="886"/>
      <c r="CH118" s="937"/>
      <c r="CI118" s="938"/>
      <c r="CJ118" s="938"/>
      <c r="CK118" s="938"/>
      <c r="CL118" s="938"/>
      <c r="CM118" s="937"/>
      <c r="CN118" s="938"/>
      <c r="CO118" s="938"/>
      <c r="CP118" s="938"/>
      <c r="CQ118" s="942"/>
      <c r="CR118" s="947"/>
      <c r="CS118" s="948"/>
      <c r="CT118" s="948"/>
      <c r="CU118" s="948"/>
      <c r="CV118" s="949"/>
      <c r="CW118" s="884"/>
      <c r="CX118" s="885"/>
      <c r="CY118" s="885"/>
      <c r="CZ118" s="885"/>
      <c r="DA118" s="886"/>
      <c r="DC118" s="297"/>
      <c r="DD118" s="297"/>
      <c r="DE118" s="297"/>
      <c r="DF118" s="297"/>
    </row>
    <row r="119" spans="1:110" ht="7.5" customHeight="1" x14ac:dyDescent="0.2">
      <c r="A119" s="306"/>
      <c r="B119" s="437"/>
      <c r="C119" s="431"/>
      <c r="D119" s="431"/>
      <c r="E119" s="431"/>
      <c r="F119" s="888"/>
      <c r="G119" s="888"/>
      <c r="H119" s="888"/>
      <c r="I119" s="888"/>
      <c r="J119" s="433"/>
      <c r="K119" s="888"/>
      <c r="L119" s="888"/>
      <c r="M119" s="888"/>
      <c r="N119" s="888"/>
      <c r="O119" s="434"/>
      <c r="P119" s="434"/>
      <c r="Q119" s="434"/>
      <c r="R119" s="435"/>
      <c r="S119" s="430"/>
      <c r="T119" s="431"/>
      <c r="U119" s="431"/>
      <c r="V119" s="431"/>
      <c r="W119" s="888"/>
      <c r="X119" s="888"/>
      <c r="Y119" s="888"/>
      <c r="Z119" s="888"/>
      <c r="AA119" s="433"/>
      <c r="AB119" s="888"/>
      <c r="AC119" s="888"/>
      <c r="AD119" s="888"/>
      <c r="AE119" s="888"/>
      <c r="AF119" s="434"/>
      <c r="AG119" s="434"/>
      <c r="AH119" s="434"/>
      <c r="AI119" s="435"/>
      <c r="AJ119" s="437"/>
      <c r="AK119" s="431"/>
      <c r="AL119" s="431"/>
      <c r="AM119" s="431"/>
      <c r="AN119" s="888"/>
      <c r="AO119" s="888"/>
      <c r="AP119" s="888"/>
      <c r="AQ119" s="888"/>
      <c r="AR119" s="433"/>
      <c r="AS119" s="888"/>
      <c r="AT119" s="888"/>
      <c r="AU119" s="888"/>
      <c r="AV119" s="888"/>
      <c r="AW119" s="434"/>
      <c r="AX119" s="434"/>
      <c r="AY119" s="434"/>
      <c r="AZ119" s="442"/>
      <c r="BA119" s="930"/>
      <c r="BB119" s="931"/>
      <c r="BC119" s="931"/>
      <c r="BD119" s="931"/>
      <c r="BE119" s="931"/>
      <c r="BF119" s="931"/>
      <c r="BG119" s="931"/>
      <c r="BH119" s="931"/>
      <c r="BI119" s="931"/>
      <c r="BJ119" s="931"/>
      <c r="BK119" s="931"/>
      <c r="BL119" s="931"/>
      <c r="BM119" s="931"/>
      <c r="BN119" s="931"/>
      <c r="BO119" s="931"/>
      <c r="BP119" s="931"/>
      <c r="BQ119" s="932"/>
      <c r="BR119" s="887"/>
      <c r="BS119" s="888"/>
      <c r="BT119" s="888"/>
      <c r="BU119" s="889"/>
      <c r="BV119" s="887"/>
      <c r="BW119" s="888"/>
      <c r="BX119" s="888"/>
      <c r="BY119" s="889"/>
      <c r="BZ119" s="887"/>
      <c r="CA119" s="888"/>
      <c r="CB119" s="888"/>
      <c r="CC119" s="889"/>
      <c r="CD119" s="887"/>
      <c r="CE119" s="888"/>
      <c r="CF119" s="888"/>
      <c r="CG119" s="889"/>
      <c r="CH119" s="939"/>
      <c r="CI119" s="940"/>
      <c r="CJ119" s="940"/>
      <c r="CK119" s="940"/>
      <c r="CL119" s="940"/>
      <c r="CM119" s="939"/>
      <c r="CN119" s="940"/>
      <c r="CO119" s="940"/>
      <c r="CP119" s="940"/>
      <c r="CQ119" s="943"/>
      <c r="CR119" s="950"/>
      <c r="CS119" s="951"/>
      <c r="CT119" s="951"/>
      <c r="CU119" s="951"/>
      <c r="CV119" s="952"/>
      <c r="CW119" s="887"/>
      <c r="CX119" s="888"/>
      <c r="CY119" s="888"/>
      <c r="CZ119" s="888"/>
      <c r="DA119" s="889"/>
      <c r="DC119" s="297"/>
      <c r="DD119" s="297"/>
      <c r="DE119" s="297"/>
      <c r="DF119" s="297"/>
    </row>
    <row r="120" spans="1:110" ht="8.1" customHeight="1" x14ac:dyDescent="0.2"/>
    <row r="121" spans="1:110" ht="8.1" customHeight="1" x14ac:dyDescent="0.2"/>
    <row r="122" spans="1:110" ht="8.1" customHeight="1" x14ac:dyDescent="0.2"/>
    <row r="123" spans="1:110" ht="8.1" customHeight="1" x14ac:dyDescent="0.2"/>
    <row r="124" spans="1:110" ht="8.1" customHeight="1" x14ac:dyDescent="0.2"/>
    <row r="125" spans="1:110" ht="8.1" customHeight="1" x14ac:dyDescent="0.2"/>
    <row r="126" spans="1:110" ht="8.1" customHeight="1" x14ac:dyDescent="0.2"/>
    <row r="127" spans="1:110" ht="8.1" customHeight="1" x14ac:dyDescent="0.2"/>
    <row r="128" spans="1:110" ht="8.1" customHeight="1" x14ac:dyDescent="0.2"/>
    <row r="129" ht="8.1" customHeight="1" x14ac:dyDescent="0.2"/>
    <row r="130" ht="8.1" customHeight="1" x14ac:dyDescent="0.2"/>
    <row r="131" ht="8.1" customHeight="1" x14ac:dyDescent="0.2"/>
    <row r="132" ht="8.1" customHeight="1" x14ac:dyDescent="0.2"/>
    <row r="133" ht="8.1" customHeight="1" x14ac:dyDescent="0.2"/>
    <row r="134" ht="8.1" customHeight="1" x14ac:dyDescent="0.2"/>
    <row r="135" ht="8.1" customHeight="1" x14ac:dyDescent="0.2"/>
    <row r="136" ht="8.1" customHeight="1" x14ac:dyDescent="0.2"/>
    <row r="137" ht="8.1" customHeight="1" x14ac:dyDescent="0.2"/>
    <row r="138" ht="8.1" customHeight="1" x14ac:dyDescent="0.2"/>
    <row r="139" ht="8.1" customHeight="1" x14ac:dyDescent="0.2"/>
    <row r="140" ht="8.1" customHeight="1" x14ac:dyDescent="0.2"/>
    <row r="141" ht="8.1" customHeight="1" x14ac:dyDescent="0.2"/>
    <row r="142" ht="8.1" customHeight="1" x14ac:dyDescent="0.2"/>
    <row r="143" ht="8.1" customHeight="1" x14ac:dyDescent="0.2"/>
    <row r="144" ht="8.1" customHeight="1" x14ac:dyDescent="0.2"/>
    <row r="145" ht="8.1" customHeight="1" x14ac:dyDescent="0.2"/>
    <row r="146" ht="8.1" customHeight="1" x14ac:dyDescent="0.2"/>
    <row r="147" ht="8.1" customHeight="1" x14ac:dyDescent="0.2"/>
    <row r="148" ht="8.1" customHeight="1" x14ac:dyDescent="0.2"/>
    <row r="149" ht="8.1" customHeight="1" x14ac:dyDescent="0.2"/>
    <row r="150" ht="8.1" customHeight="1" x14ac:dyDescent="0.2"/>
    <row r="151" ht="8.1" customHeight="1" x14ac:dyDescent="0.2"/>
    <row r="152" ht="8.1" customHeight="1" x14ac:dyDescent="0.2"/>
    <row r="153" ht="8.1" customHeight="1" x14ac:dyDescent="0.2"/>
    <row r="154" ht="8.1" customHeight="1" x14ac:dyDescent="0.2"/>
    <row r="155" ht="8.1" customHeight="1" x14ac:dyDescent="0.2"/>
    <row r="156" ht="8.1" customHeight="1" x14ac:dyDescent="0.2"/>
  </sheetData>
  <mergeCells count="506">
    <mergeCell ref="K118:N119"/>
    <mergeCell ref="W118:Z119"/>
    <mergeCell ref="AB118:AE119"/>
    <mergeCell ref="AN118:AQ119"/>
    <mergeCell ref="AS118:AV119"/>
    <mergeCell ref="W116:Z117"/>
    <mergeCell ref="AB116:AE117"/>
    <mergeCell ref="AF116:AI117"/>
    <mergeCell ref="AJ116:AM117"/>
    <mergeCell ref="AN116:AQ117"/>
    <mergeCell ref="AS116:AV117"/>
    <mergeCell ref="CH114:CL119"/>
    <mergeCell ref="CM114:CQ119"/>
    <mergeCell ref="CR114:CV119"/>
    <mergeCell ref="CW114:DA119"/>
    <mergeCell ref="A116:A117"/>
    <mergeCell ref="B116:E117"/>
    <mergeCell ref="F116:I117"/>
    <mergeCell ref="K116:N117"/>
    <mergeCell ref="O116:R117"/>
    <mergeCell ref="S116:V117"/>
    <mergeCell ref="AS114:AV115"/>
    <mergeCell ref="BA114:BQ119"/>
    <mergeCell ref="BR114:BU119"/>
    <mergeCell ref="BV114:BY119"/>
    <mergeCell ref="BZ114:CC119"/>
    <mergeCell ref="CD114:CG119"/>
    <mergeCell ref="AW116:AZ117"/>
    <mergeCell ref="A114:A115"/>
    <mergeCell ref="F114:I115"/>
    <mergeCell ref="K114:N115"/>
    <mergeCell ref="W114:Z115"/>
    <mergeCell ref="AB114:AE115"/>
    <mergeCell ref="AN114:AQ115"/>
    <mergeCell ref="F118:I119"/>
    <mergeCell ref="BA110:BD111"/>
    <mergeCell ref="BE110:BH111"/>
    <mergeCell ref="BJ110:BM111"/>
    <mergeCell ref="BN110:BQ111"/>
    <mergeCell ref="F112:I113"/>
    <mergeCell ref="K112:N113"/>
    <mergeCell ref="W112:Z113"/>
    <mergeCell ref="AB112:AE113"/>
    <mergeCell ref="BE112:BH113"/>
    <mergeCell ref="BJ112:BM113"/>
    <mergeCell ref="AF110:AI111"/>
    <mergeCell ref="CH108:CL113"/>
    <mergeCell ref="CM108:CQ113"/>
    <mergeCell ref="CR108:CV113"/>
    <mergeCell ref="CW108:DA113"/>
    <mergeCell ref="A110:A111"/>
    <mergeCell ref="B110:E111"/>
    <mergeCell ref="F110:I111"/>
    <mergeCell ref="K110:N111"/>
    <mergeCell ref="O110:R111"/>
    <mergeCell ref="S110:V111"/>
    <mergeCell ref="BE108:BH109"/>
    <mergeCell ref="BJ108:BM109"/>
    <mergeCell ref="BR108:BU113"/>
    <mergeCell ref="BV108:BY113"/>
    <mergeCell ref="BZ108:CC113"/>
    <mergeCell ref="CD108:CG113"/>
    <mergeCell ref="A108:A109"/>
    <mergeCell ref="F108:I109"/>
    <mergeCell ref="K108:N109"/>
    <mergeCell ref="W108:Z109"/>
    <mergeCell ref="AB108:AE109"/>
    <mergeCell ref="AJ108:AZ113"/>
    <mergeCell ref="W110:Z111"/>
    <mergeCell ref="AB110:AE111"/>
    <mergeCell ref="AW104:AZ105"/>
    <mergeCell ref="BA104:BD105"/>
    <mergeCell ref="BE104:BH105"/>
    <mergeCell ref="BJ104:BM105"/>
    <mergeCell ref="BN104:BQ105"/>
    <mergeCell ref="F106:I107"/>
    <mergeCell ref="K106:N107"/>
    <mergeCell ref="AN106:AQ107"/>
    <mergeCell ref="AS106:AV107"/>
    <mergeCell ref="BE106:BH107"/>
    <mergeCell ref="AS104:AV105"/>
    <mergeCell ref="CH102:CL107"/>
    <mergeCell ref="CM102:CQ107"/>
    <mergeCell ref="CR102:CV107"/>
    <mergeCell ref="CW102:DA107"/>
    <mergeCell ref="A104:A105"/>
    <mergeCell ref="B104:E105"/>
    <mergeCell ref="F104:I105"/>
    <mergeCell ref="K104:N105"/>
    <mergeCell ref="O104:R105"/>
    <mergeCell ref="AJ104:AM105"/>
    <mergeCell ref="BE102:BH103"/>
    <mergeCell ref="BJ102:BM103"/>
    <mergeCell ref="BR102:BU107"/>
    <mergeCell ref="BV102:BY107"/>
    <mergeCell ref="BZ102:CC107"/>
    <mergeCell ref="CD102:CG107"/>
    <mergeCell ref="BJ106:BM107"/>
    <mergeCell ref="A102:A103"/>
    <mergeCell ref="F102:I103"/>
    <mergeCell ref="K102:N103"/>
    <mergeCell ref="S102:AI107"/>
    <mergeCell ref="AN102:AQ103"/>
    <mergeCell ref="AS102:AV103"/>
    <mergeCell ref="AN104:AQ105"/>
    <mergeCell ref="CH96:CL101"/>
    <mergeCell ref="CM96:CQ101"/>
    <mergeCell ref="CR96:CV101"/>
    <mergeCell ref="CW96:DA101"/>
    <mergeCell ref="A98:A99"/>
    <mergeCell ref="S98:V99"/>
    <mergeCell ref="W98:Z99"/>
    <mergeCell ref="AB98:AE99"/>
    <mergeCell ref="AF98:AI99"/>
    <mergeCell ref="AS96:AV97"/>
    <mergeCell ref="BE96:BH97"/>
    <mergeCell ref="BJ96:BM97"/>
    <mergeCell ref="BR96:BU101"/>
    <mergeCell ref="BV96:BY101"/>
    <mergeCell ref="BZ96:CC101"/>
    <mergeCell ref="BJ98:BM99"/>
    <mergeCell ref="BN98:BQ99"/>
    <mergeCell ref="W100:Z101"/>
    <mergeCell ref="AB100:AE101"/>
    <mergeCell ref="AN100:AQ101"/>
    <mergeCell ref="AS100:AV101"/>
    <mergeCell ref="BE100:BH101"/>
    <mergeCell ref="BJ100:BM101"/>
    <mergeCell ref="AJ98:AM99"/>
    <mergeCell ref="A96:A97"/>
    <mergeCell ref="B96:R101"/>
    <mergeCell ref="W96:Z97"/>
    <mergeCell ref="AB96:AE97"/>
    <mergeCell ref="AN96:AQ97"/>
    <mergeCell ref="A92:A95"/>
    <mergeCell ref="BR92:BU95"/>
    <mergeCell ref="BV92:BY95"/>
    <mergeCell ref="BZ92:CG93"/>
    <mergeCell ref="CD96:CG101"/>
    <mergeCell ref="AN98:AQ99"/>
    <mergeCell ref="AS98:AV99"/>
    <mergeCell ref="AW98:AZ99"/>
    <mergeCell ref="BA98:BD99"/>
    <mergeCell ref="BE98:BH99"/>
    <mergeCell ref="CH82:CL87"/>
    <mergeCell ref="CM82:CQ87"/>
    <mergeCell ref="CR82:CV87"/>
    <mergeCell ref="BV82:BY87"/>
    <mergeCell ref="BZ82:CC87"/>
    <mergeCell ref="CD82:CG87"/>
    <mergeCell ref="CW92:DA95"/>
    <mergeCell ref="B93:R94"/>
    <mergeCell ref="S93:AI94"/>
    <mergeCell ref="AJ93:AZ94"/>
    <mergeCell ref="BA93:BQ94"/>
    <mergeCell ref="F86:I87"/>
    <mergeCell ref="K86:N87"/>
    <mergeCell ref="W86:Z87"/>
    <mergeCell ref="AB86:AE87"/>
    <mergeCell ref="AN86:AQ87"/>
    <mergeCell ref="AS86:AV87"/>
    <mergeCell ref="CW82:DA87"/>
    <mergeCell ref="BZ94:CC95"/>
    <mergeCell ref="CD94:CG95"/>
    <mergeCell ref="CH94:CL95"/>
    <mergeCell ref="CM94:CQ95"/>
    <mergeCell ref="CR94:CV95"/>
    <mergeCell ref="CH92:CV93"/>
    <mergeCell ref="A84:A85"/>
    <mergeCell ref="B84:E85"/>
    <mergeCell ref="F84:I85"/>
    <mergeCell ref="K84:N85"/>
    <mergeCell ref="O84:R85"/>
    <mergeCell ref="S84:V85"/>
    <mergeCell ref="AS82:AV83"/>
    <mergeCell ref="BA82:BQ87"/>
    <mergeCell ref="BR82:BU87"/>
    <mergeCell ref="AW84:AZ85"/>
    <mergeCell ref="A82:A83"/>
    <mergeCell ref="F82:I83"/>
    <mergeCell ref="K82:N83"/>
    <mergeCell ref="W82:Z83"/>
    <mergeCell ref="AB82:AE83"/>
    <mergeCell ref="AN82:AQ83"/>
    <mergeCell ref="W84:Z85"/>
    <mergeCell ref="AB84:AE85"/>
    <mergeCell ref="AF84:AI85"/>
    <mergeCell ref="AJ84:AM85"/>
    <mergeCell ref="AN84:AQ85"/>
    <mergeCell ref="AS84:AV85"/>
    <mergeCell ref="BA78:BD79"/>
    <mergeCell ref="BE78:BH79"/>
    <mergeCell ref="BJ78:BM79"/>
    <mergeCell ref="BN78:BQ79"/>
    <mergeCell ref="F80:I81"/>
    <mergeCell ref="K80:N81"/>
    <mergeCell ref="W80:Z81"/>
    <mergeCell ref="AB80:AE81"/>
    <mergeCell ref="BE80:BH81"/>
    <mergeCell ref="BJ80:BM81"/>
    <mergeCell ref="AF78:AI79"/>
    <mergeCell ref="CH76:CL81"/>
    <mergeCell ref="CM76:CQ81"/>
    <mergeCell ref="CR76:CV81"/>
    <mergeCell ref="CW76:DA81"/>
    <mergeCell ref="A78:A79"/>
    <mergeCell ref="B78:E79"/>
    <mergeCell ref="F78:I79"/>
    <mergeCell ref="K78:N79"/>
    <mergeCell ref="O78:R79"/>
    <mergeCell ref="S78:V79"/>
    <mergeCell ref="BE76:BH77"/>
    <mergeCell ref="BJ76:BM77"/>
    <mergeCell ref="BR76:BU81"/>
    <mergeCell ref="BV76:BY81"/>
    <mergeCell ref="BZ76:CC81"/>
    <mergeCell ref="CD76:CG81"/>
    <mergeCell ref="A76:A77"/>
    <mergeCell ref="F76:I77"/>
    <mergeCell ref="K76:N77"/>
    <mergeCell ref="W76:Z77"/>
    <mergeCell ref="AB76:AE77"/>
    <mergeCell ref="AJ76:AZ81"/>
    <mergeCell ref="W78:Z79"/>
    <mergeCell ref="AB78:AE79"/>
    <mergeCell ref="AW72:AZ73"/>
    <mergeCell ref="BA72:BD73"/>
    <mergeCell ref="BE72:BH73"/>
    <mergeCell ref="BJ72:BM73"/>
    <mergeCell ref="BN72:BQ73"/>
    <mergeCell ref="F74:I75"/>
    <mergeCell ref="K74:N75"/>
    <mergeCell ref="AN74:AQ75"/>
    <mergeCell ref="AS74:AV75"/>
    <mergeCell ref="BE74:BH75"/>
    <mergeCell ref="AS72:AV73"/>
    <mergeCell ref="CH70:CL75"/>
    <mergeCell ref="CM70:CQ75"/>
    <mergeCell ref="CR70:CV75"/>
    <mergeCell ref="CW70:DA75"/>
    <mergeCell ref="A72:A73"/>
    <mergeCell ref="B72:E73"/>
    <mergeCell ref="F72:I73"/>
    <mergeCell ref="K72:N73"/>
    <mergeCell ref="O72:R73"/>
    <mergeCell ref="AJ72:AM73"/>
    <mergeCell ref="BE70:BH71"/>
    <mergeCell ref="BJ70:BM71"/>
    <mergeCell ref="BR70:BU75"/>
    <mergeCell ref="BV70:BY75"/>
    <mergeCell ref="BZ70:CC75"/>
    <mergeCell ref="CD70:CG75"/>
    <mergeCell ref="BJ74:BM75"/>
    <mergeCell ref="A70:A71"/>
    <mergeCell ref="F70:I71"/>
    <mergeCell ref="K70:N71"/>
    <mergeCell ref="S70:AI75"/>
    <mergeCell ref="AN70:AQ71"/>
    <mergeCell ref="AS70:AV71"/>
    <mergeCell ref="AN72:AQ73"/>
    <mergeCell ref="CH64:CL69"/>
    <mergeCell ref="CM64:CQ69"/>
    <mergeCell ref="CR64:CV69"/>
    <mergeCell ref="CW64:DA69"/>
    <mergeCell ref="A66:A67"/>
    <mergeCell ref="S66:V67"/>
    <mergeCell ref="W66:Z67"/>
    <mergeCell ref="AB66:AE67"/>
    <mergeCell ref="AF66:AI67"/>
    <mergeCell ref="AJ66:AM67"/>
    <mergeCell ref="BE64:BH65"/>
    <mergeCell ref="BJ64:BM65"/>
    <mergeCell ref="BR64:BU69"/>
    <mergeCell ref="BV64:BY69"/>
    <mergeCell ref="BZ64:CC69"/>
    <mergeCell ref="CD64:CG69"/>
    <mergeCell ref="BN66:BQ67"/>
    <mergeCell ref="W68:Z69"/>
    <mergeCell ref="AB68:AE69"/>
    <mergeCell ref="AN68:AQ69"/>
    <mergeCell ref="AS68:AV69"/>
    <mergeCell ref="BE68:BH69"/>
    <mergeCell ref="BJ68:BM69"/>
    <mergeCell ref="AN66:AQ67"/>
    <mergeCell ref="A64:A65"/>
    <mergeCell ref="B64:R69"/>
    <mergeCell ref="W64:Z65"/>
    <mergeCell ref="AB64:AE65"/>
    <mergeCell ref="AN64:AQ65"/>
    <mergeCell ref="AS64:AV65"/>
    <mergeCell ref="BR60:BU63"/>
    <mergeCell ref="BV60:BY63"/>
    <mergeCell ref="BZ60:CG61"/>
    <mergeCell ref="A60:A63"/>
    <mergeCell ref="AS66:AV67"/>
    <mergeCell ref="AW66:AZ67"/>
    <mergeCell ref="BA66:BD67"/>
    <mergeCell ref="BE66:BH67"/>
    <mergeCell ref="BJ66:BM67"/>
    <mergeCell ref="BG50:BK55"/>
    <mergeCell ref="CW60:DA63"/>
    <mergeCell ref="B61:R62"/>
    <mergeCell ref="S61:AI62"/>
    <mergeCell ref="AJ61:AZ62"/>
    <mergeCell ref="BA61:BQ62"/>
    <mergeCell ref="BZ62:CC63"/>
    <mergeCell ref="AI52:AL53"/>
    <mergeCell ref="G54:J55"/>
    <mergeCell ref="L54:O55"/>
    <mergeCell ref="Z54:AC55"/>
    <mergeCell ref="AE54:AH55"/>
    <mergeCell ref="CO50:CT55"/>
    <mergeCell ref="CU50:CY55"/>
    <mergeCell ref="BL50:BP55"/>
    <mergeCell ref="BQ50:BV55"/>
    <mergeCell ref="BW50:CB55"/>
    <mergeCell ref="CC50:CH55"/>
    <mergeCell ref="CI50:CN55"/>
    <mergeCell ref="CD62:CG63"/>
    <mergeCell ref="CH62:CL63"/>
    <mergeCell ref="CM62:CQ63"/>
    <mergeCell ref="CR62:CV63"/>
    <mergeCell ref="CH60:CV61"/>
    <mergeCell ref="L48:O49"/>
    <mergeCell ref="AS48:AV49"/>
    <mergeCell ref="AX48:BA49"/>
    <mergeCell ref="A50:A51"/>
    <mergeCell ref="G50:J51"/>
    <mergeCell ref="L50:O51"/>
    <mergeCell ref="Z50:AC51"/>
    <mergeCell ref="AE50:AH51"/>
    <mergeCell ref="AN50:BF55"/>
    <mergeCell ref="A52:A53"/>
    <mergeCell ref="C52:F53"/>
    <mergeCell ref="G52:J53"/>
    <mergeCell ref="L52:O53"/>
    <mergeCell ref="P52:S53"/>
    <mergeCell ref="V52:Y53"/>
    <mergeCell ref="Z52:AC53"/>
    <mergeCell ref="AE52:AH53"/>
    <mergeCell ref="A44:A45"/>
    <mergeCell ref="G44:J45"/>
    <mergeCell ref="L44:O45"/>
    <mergeCell ref="U44:AM49"/>
    <mergeCell ref="AS44:AV45"/>
    <mergeCell ref="CI44:CN49"/>
    <mergeCell ref="CO44:CT49"/>
    <mergeCell ref="CU44:CY49"/>
    <mergeCell ref="A46:A47"/>
    <mergeCell ref="C46:F47"/>
    <mergeCell ref="G46:J47"/>
    <mergeCell ref="L46:O47"/>
    <mergeCell ref="P46:S47"/>
    <mergeCell ref="AO46:AR47"/>
    <mergeCell ref="AS46:AV47"/>
    <mergeCell ref="AX44:BA45"/>
    <mergeCell ref="BG44:BK49"/>
    <mergeCell ref="BL44:BP49"/>
    <mergeCell ref="BQ44:BV49"/>
    <mergeCell ref="BW44:CB49"/>
    <mergeCell ref="CC44:CH49"/>
    <mergeCell ref="AX46:BA47"/>
    <mergeCell ref="BB46:BE47"/>
    <mergeCell ref="G48:J49"/>
    <mergeCell ref="CO38:CT43"/>
    <mergeCell ref="CU38:CY43"/>
    <mergeCell ref="A40:A41"/>
    <mergeCell ref="V40:Y41"/>
    <mergeCell ref="Z40:AC41"/>
    <mergeCell ref="AE40:AH41"/>
    <mergeCell ref="AI40:AL41"/>
    <mergeCell ref="AO40:AR41"/>
    <mergeCell ref="AS40:AV41"/>
    <mergeCell ref="AX40:BA41"/>
    <mergeCell ref="BG38:BK43"/>
    <mergeCell ref="BL38:BP43"/>
    <mergeCell ref="BQ38:BV43"/>
    <mergeCell ref="BW38:CB43"/>
    <mergeCell ref="CC38:CH43"/>
    <mergeCell ref="CI38:CN43"/>
    <mergeCell ref="BB40:BE41"/>
    <mergeCell ref="Z42:AC43"/>
    <mergeCell ref="AE42:AH43"/>
    <mergeCell ref="AS42:AV43"/>
    <mergeCell ref="AX42:BA43"/>
    <mergeCell ref="A38:A39"/>
    <mergeCell ref="B38:T43"/>
    <mergeCell ref="Z38:AC39"/>
    <mergeCell ref="AE38:AH39"/>
    <mergeCell ref="AS38:AV39"/>
    <mergeCell ref="AX38:BA39"/>
    <mergeCell ref="A34:A37"/>
    <mergeCell ref="BG34:BK37"/>
    <mergeCell ref="BL34:BP37"/>
    <mergeCell ref="BG24:BK29"/>
    <mergeCell ref="CU34:CY37"/>
    <mergeCell ref="B35:T36"/>
    <mergeCell ref="U35:AM36"/>
    <mergeCell ref="AN35:BF36"/>
    <mergeCell ref="BQ36:BV37"/>
    <mergeCell ref="AE26:AH27"/>
    <mergeCell ref="AI26:AL27"/>
    <mergeCell ref="G28:J29"/>
    <mergeCell ref="L28:O29"/>
    <mergeCell ref="Z28:AC29"/>
    <mergeCell ref="AE28:AH29"/>
    <mergeCell ref="CI24:CN29"/>
    <mergeCell ref="CO24:CT29"/>
    <mergeCell ref="CU24:CY29"/>
    <mergeCell ref="BL24:BP29"/>
    <mergeCell ref="BQ24:BV29"/>
    <mergeCell ref="BW24:CB29"/>
    <mergeCell ref="CC24:CH29"/>
    <mergeCell ref="BW36:CB37"/>
    <mergeCell ref="CC36:CH37"/>
    <mergeCell ref="CI36:CN37"/>
    <mergeCell ref="CO36:CT37"/>
    <mergeCell ref="BQ34:CB35"/>
    <mergeCell ref="L22:O23"/>
    <mergeCell ref="AS22:AV23"/>
    <mergeCell ref="AX22:BA23"/>
    <mergeCell ref="AN24:BF29"/>
    <mergeCell ref="CC34:CT35"/>
    <mergeCell ref="G22:J23"/>
    <mergeCell ref="A24:A25"/>
    <mergeCell ref="G24:J25"/>
    <mergeCell ref="L24:O25"/>
    <mergeCell ref="Z24:AC25"/>
    <mergeCell ref="AE24:AH25"/>
    <mergeCell ref="A26:A27"/>
    <mergeCell ref="C26:F27"/>
    <mergeCell ref="G26:J27"/>
    <mergeCell ref="L26:O27"/>
    <mergeCell ref="P26:S27"/>
    <mergeCell ref="V26:Y27"/>
    <mergeCell ref="Z26:AC27"/>
    <mergeCell ref="AX12:BA13"/>
    <mergeCell ref="A18:A19"/>
    <mergeCell ref="G18:J19"/>
    <mergeCell ref="L18:O19"/>
    <mergeCell ref="U18:AM23"/>
    <mergeCell ref="AS18:AV19"/>
    <mergeCell ref="AX18:BA19"/>
    <mergeCell ref="CO18:CT23"/>
    <mergeCell ref="CU18:CY23"/>
    <mergeCell ref="A20:A21"/>
    <mergeCell ref="C20:F21"/>
    <mergeCell ref="G20:J21"/>
    <mergeCell ref="L20:O21"/>
    <mergeCell ref="P20:S21"/>
    <mergeCell ref="AO20:AR21"/>
    <mergeCell ref="AS20:AV21"/>
    <mergeCell ref="AX20:BA21"/>
    <mergeCell ref="BG18:BK23"/>
    <mergeCell ref="BL18:BP23"/>
    <mergeCell ref="BQ18:BV23"/>
    <mergeCell ref="BW18:CB23"/>
    <mergeCell ref="CC18:CH23"/>
    <mergeCell ref="CI18:CN23"/>
    <mergeCell ref="BB20:BE21"/>
    <mergeCell ref="CO12:CT17"/>
    <mergeCell ref="CU12:CY17"/>
    <mergeCell ref="A14:A15"/>
    <mergeCell ref="V14:Y15"/>
    <mergeCell ref="Z14:AC15"/>
    <mergeCell ref="AE14:AH15"/>
    <mergeCell ref="AI14:AL15"/>
    <mergeCell ref="AX14:BA15"/>
    <mergeCell ref="BB14:BE15"/>
    <mergeCell ref="Z16:AC17"/>
    <mergeCell ref="BG12:BK17"/>
    <mergeCell ref="BL12:BP17"/>
    <mergeCell ref="BQ12:BV17"/>
    <mergeCell ref="BW12:CB17"/>
    <mergeCell ref="CC12:CH17"/>
    <mergeCell ref="CI12:CN17"/>
    <mergeCell ref="AE16:AH17"/>
    <mergeCell ref="AS16:AV17"/>
    <mergeCell ref="AX16:BA17"/>
    <mergeCell ref="A12:A13"/>
    <mergeCell ref="B12:T17"/>
    <mergeCell ref="Z12:AC13"/>
    <mergeCell ref="AE12:AH13"/>
    <mergeCell ref="AO12:AV15"/>
    <mergeCell ref="A1:CU1"/>
    <mergeCell ref="A2:CU2"/>
    <mergeCell ref="A3:CU3"/>
    <mergeCell ref="BX5:CY5"/>
    <mergeCell ref="B6:G6"/>
    <mergeCell ref="H6:I6"/>
    <mergeCell ref="J6:BM6"/>
    <mergeCell ref="BO6:CA6"/>
    <mergeCell ref="BW10:CB11"/>
    <mergeCell ref="CC10:CH11"/>
    <mergeCell ref="CI10:CN11"/>
    <mergeCell ref="CO10:CT11"/>
    <mergeCell ref="BQ8:CB9"/>
    <mergeCell ref="CC8:CT9"/>
    <mergeCell ref="A8:A11"/>
    <mergeCell ref="BG8:BK11"/>
    <mergeCell ref="BL8:BP11"/>
    <mergeCell ref="CU8:CY11"/>
    <mergeCell ref="B9:T10"/>
    <mergeCell ref="U9:AM10"/>
    <mergeCell ref="AN9:BF10"/>
    <mergeCell ref="BQ10:BV11"/>
  </mergeCells>
  <phoneticPr fontId="6"/>
  <printOptions horizontalCentered="1"/>
  <pageMargins left="0.27559055118110237" right="0" top="0.39370078740157483" bottom="0" header="0.31496062992125984" footer="0.31496062992125984"/>
  <pageSetup paperSize="9" scale="8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624C-C9B8-4EBF-A8C7-E3135B9FCC15}">
  <sheetPr>
    <tabColor rgb="FFFF0000"/>
  </sheetPr>
  <dimension ref="A1:DV156"/>
  <sheetViews>
    <sheetView workbookViewId="0">
      <selection sqref="A1:CU1"/>
    </sheetView>
  </sheetViews>
  <sheetFormatPr defaultColWidth="8.88671875" defaultRowHeight="13.2" x14ac:dyDescent="0.2"/>
  <cols>
    <col min="1" max="1" width="22.77734375" style="288" customWidth="1"/>
    <col min="2" max="4" width="0.88671875" style="290" customWidth="1"/>
    <col min="5" max="11" width="0.88671875" style="288" customWidth="1"/>
    <col min="12" max="14" width="0.88671875" style="291" customWidth="1"/>
    <col min="15" max="16" width="0.88671875" style="292" customWidth="1"/>
    <col min="17" max="23" width="0.88671875" style="288" customWidth="1"/>
    <col min="24" max="25" width="0.88671875" style="291" customWidth="1"/>
    <col min="26" max="28" width="0.88671875" style="292" customWidth="1"/>
    <col min="29" max="35" width="0.88671875" style="288" customWidth="1"/>
    <col min="36" max="37" width="0.88671875" style="291" customWidth="1"/>
    <col min="38" max="39" width="0.88671875" style="292" customWidth="1"/>
    <col min="40" max="47" width="0.88671875" style="288" customWidth="1"/>
    <col min="48" max="64" width="0.88671875" style="291" customWidth="1"/>
    <col min="65" max="133" width="0.88671875" style="288" customWidth="1"/>
    <col min="134" max="16384" width="8.88671875" style="288"/>
  </cols>
  <sheetData>
    <row r="1" spans="1:109" ht="14.4" x14ac:dyDescent="0.2">
      <c r="A1" s="851" t="s">
        <v>90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851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  <c r="BB1" s="851"/>
      <c r="BC1" s="851"/>
      <c r="BD1" s="851"/>
      <c r="BE1" s="851"/>
      <c r="BF1" s="851"/>
      <c r="BG1" s="851"/>
      <c r="BH1" s="851"/>
      <c r="BI1" s="851"/>
      <c r="BJ1" s="851"/>
      <c r="BK1" s="851"/>
      <c r="BL1" s="851"/>
      <c r="BM1" s="851"/>
      <c r="BN1" s="851"/>
      <c r="BO1" s="851"/>
      <c r="BP1" s="851"/>
      <c r="BQ1" s="851"/>
      <c r="BR1" s="851"/>
      <c r="BS1" s="851"/>
      <c r="BT1" s="851"/>
      <c r="BU1" s="851"/>
      <c r="BV1" s="851"/>
      <c r="BW1" s="851"/>
      <c r="BX1" s="851"/>
      <c r="BY1" s="851"/>
      <c r="BZ1" s="851"/>
      <c r="CA1" s="851"/>
      <c r="CB1" s="851"/>
      <c r="CC1" s="851"/>
      <c r="CD1" s="851"/>
      <c r="CE1" s="851"/>
      <c r="CF1" s="851"/>
      <c r="CG1" s="851"/>
      <c r="CH1" s="851"/>
      <c r="CI1" s="851"/>
      <c r="CJ1" s="851"/>
      <c r="CK1" s="851"/>
      <c r="CL1" s="851"/>
      <c r="CM1" s="851"/>
      <c r="CN1" s="851"/>
      <c r="CO1" s="851"/>
      <c r="CP1" s="851"/>
      <c r="CQ1" s="851"/>
      <c r="CR1" s="851"/>
      <c r="CS1" s="851"/>
      <c r="CT1" s="851"/>
      <c r="CU1" s="851"/>
      <c r="CV1" s="363"/>
      <c r="CW1" s="363"/>
      <c r="CX1" s="363"/>
      <c r="CY1" s="363"/>
      <c r="CZ1" s="363"/>
    </row>
    <row r="2" spans="1:109" ht="14.4" x14ac:dyDescent="0.2">
      <c r="A2" s="852" t="s">
        <v>91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C2" s="852"/>
      <c r="AD2" s="852"/>
      <c r="AE2" s="852"/>
      <c r="AF2" s="852"/>
      <c r="AG2" s="852"/>
      <c r="AH2" s="852"/>
      <c r="AI2" s="852"/>
      <c r="AJ2" s="852"/>
      <c r="AK2" s="852"/>
      <c r="AL2" s="852"/>
      <c r="AM2" s="852"/>
      <c r="AN2" s="852"/>
      <c r="AO2" s="852"/>
      <c r="AP2" s="852"/>
      <c r="AQ2" s="852"/>
      <c r="AR2" s="852"/>
      <c r="AS2" s="852"/>
      <c r="AT2" s="852"/>
      <c r="AU2" s="852"/>
      <c r="AV2" s="852"/>
      <c r="AW2" s="852"/>
      <c r="AX2" s="852"/>
      <c r="AY2" s="852"/>
      <c r="AZ2" s="852"/>
      <c r="BA2" s="852"/>
      <c r="BB2" s="852"/>
      <c r="BC2" s="852"/>
      <c r="BD2" s="852"/>
      <c r="BE2" s="852"/>
      <c r="BF2" s="852"/>
      <c r="BG2" s="852"/>
      <c r="BH2" s="852"/>
      <c r="BI2" s="852"/>
      <c r="BJ2" s="852"/>
      <c r="BK2" s="852"/>
      <c r="BL2" s="852"/>
      <c r="BM2" s="852"/>
      <c r="BN2" s="852"/>
      <c r="BO2" s="852"/>
      <c r="BP2" s="852"/>
      <c r="BQ2" s="852"/>
      <c r="BR2" s="852"/>
      <c r="BS2" s="852"/>
      <c r="BT2" s="852"/>
      <c r="BU2" s="852"/>
      <c r="BV2" s="852"/>
      <c r="BW2" s="852"/>
      <c r="BX2" s="852"/>
      <c r="BY2" s="852"/>
      <c r="BZ2" s="852"/>
      <c r="CA2" s="852"/>
      <c r="CB2" s="852"/>
      <c r="CC2" s="852"/>
      <c r="CD2" s="852"/>
      <c r="CE2" s="852"/>
      <c r="CF2" s="852"/>
      <c r="CG2" s="852"/>
      <c r="CH2" s="852"/>
      <c r="CI2" s="852"/>
      <c r="CJ2" s="852"/>
      <c r="CK2" s="852"/>
      <c r="CL2" s="852"/>
      <c r="CM2" s="852"/>
      <c r="CN2" s="852"/>
      <c r="CO2" s="852"/>
      <c r="CP2" s="852"/>
      <c r="CQ2" s="852"/>
      <c r="CR2" s="852"/>
      <c r="CS2" s="852"/>
      <c r="CT2" s="852"/>
      <c r="CU2" s="852"/>
      <c r="CV2" s="366"/>
      <c r="CW2" s="366"/>
      <c r="CX2" s="366"/>
      <c r="CY2" s="366"/>
      <c r="CZ2" s="366"/>
    </row>
    <row r="3" spans="1:109" ht="14.4" x14ac:dyDescent="0.2">
      <c r="A3" s="853" t="s">
        <v>139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53"/>
      <c r="AO3" s="853"/>
      <c r="AP3" s="853"/>
      <c r="AQ3" s="853"/>
      <c r="AR3" s="853"/>
      <c r="AS3" s="853"/>
      <c r="AT3" s="853"/>
      <c r="AU3" s="853"/>
      <c r="AV3" s="853"/>
      <c r="AW3" s="853"/>
      <c r="AX3" s="853"/>
      <c r="AY3" s="853"/>
      <c r="AZ3" s="853"/>
      <c r="BA3" s="853"/>
      <c r="BB3" s="853"/>
      <c r="BC3" s="853"/>
      <c r="BD3" s="853"/>
      <c r="BE3" s="853"/>
      <c r="BF3" s="853"/>
      <c r="BG3" s="853"/>
      <c r="BH3" s="853"/>
      <c r="BI3" s="853"/>
      <c r="BJ3" s="853"/>
      <c r="BK3" s="853"/>
      <c r="BL3" s="853"/>
      <c r="BM3" s="853"/>
      <c r="BN3" s="853"/>
      <c r="BO3" s="853"/>
      <c r="BP3" s="853"/>
      <c r="BQ3" s="853"/>
      <c r="BR3" s="853"/>
      <c r="BS3" s="853"/>
      <c r="BT3" s="853"/>
      <c r="BU3" s="853"/>
      <c r="BV3" s="853"/>
      <c r="BW3" s="853"/>
      <c r="BX3" s="853"/>
      <c r="BY3" s="853"/>
      <c r="BZ3" s="853"/>
      <c r="CA3" s="853"/>
      <c r="CB3" s="853"/>
      <c r="CC3" s="853"/>
      <c r="CD3" s="853"/>
      <c r="CE3" s="853"/>
      <c r="CF3" s="853"/>
      <c r="CG3" s="853"/>
      <c r="CH3" s="853"/>
      <c r="CI3" s="853"/>
      <c r="CJ3" s="853"/>
      <c r="CK3" s="853"/>
      <c r="CL3" s="853"/>
      <c r="CM3" s="853"/>
      <c r="CN3" s="853"/>
      <c r="CO3" s="853"/>
      <c r="CP3" s="853"/>
      <c r="CQ3" s="853"/>
      <c r="CR3" s="853"/>
      <c r="CS3" s="853"/>
      <c r="CT3" s="853"/>
      <c r="CU3" s="853"/>
      <c r="CV3" s="364"/>
      <c r="CW3" s="364"/>
      <c r="CX3" s="364"/>
      <c r="CY3" s="364"/>
      <c r="CZ3" s="364"/>
    </row>
    <row r="4" spans="1:109" ht="10.050000000000001" customHeight="1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</row>
    <row r="5" spans="1:109" ht="13.95" customHeight="1" x14ac:dyDescent="0.2">
      <c r="BX5" s="959" t="s">
        <v>137</v>
      </c>
      <c r="BY5" s="959"/>
      <c r="BZ5" s="959"/>
      <c r="CA5" s="959"/>
      <c r="CB5" s="959"/>
      <c r="CC5" s="959"/>
      <c r="CD5" s="959"/>
      <c r="CE5" s="959"/>
      <c r="CF5" s="959"/>
      <c r="CG5" s="959"/>
      <c r="CH5" s="959"/>
      <c r="CI5" s="959"/>
      <c r="CJ5" s="959"/>
      <c r="CK5" s="959"/>
      <c r="CL5" s="959"/>
      <c r="CM5" s="959"/>
      <c r="CN5" s="959"/>
      <c r="CO5" s="959"/>
      <c r="CP5" s="959"/>
      <c r="CQ5" s="959"/>
      <c r="CR5" s="959"/>
      <c r="CS5" s="959"/>
      <c r="CT5" s="959"/>
      <c r="CU5" s="959"/>
      <c r="CV5" s="959"/>
      <c r="CW5" s="959"/>
      <c r="CX5" s="959"/>
      <c r="CY5" s="959"/>
    </row>
    <row r="6" spans="1:109" ht="15.9" customHeight="1" x14ac:dyDescent="0.2">
      <c r="A6" s="289" t="s">
        <v>58</v>
      </c>
      <c r="B6" s="855" t="s">
        <v>59</v>
      </c>
      <c r="C6" s="855"/>
      <c r="D6" s="855"/>
      <c r="E6" s="855"/>
      <c r="F6" s="855"/>
      <c r="G6" s="855"/>
      <c r="H6" s="856" t="s">
        <v>60</v>
      </c>
      <c r="I6" s="856"/>
      <c r="J6" s="857" t="s">
        <v>92</v>
      </c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  <c r="AN6" s="855"/>
      <c r="AO6" s="855"/>
      <c r="AP6" s="855"/>
      <c r="AQ6" s="855"/>
      <c r="AR6" s="855"/>
      <c r="AS6" s="855"/>
      <c r="AT6" s="855"/>
      <c r="AU6" s="855"/>
      <c r="AV6" s="855"/>
      <c r="AW6" s="855"/>
      <c r="AX6" s="855"/>
      <c r="AY6" s="855"/>
      <c r="AZ6" s="855"/>
      <c r="BA6" s="855"/>
      <c r="BB6" s="855"/>
      <c r="BC6" s="855"/>
      <c r="BD6" s="855"/>
      <c r="BE6" s="855"/>
      <c r="BF6" s="855"/>
      <c r="BG6" s="855"/>
      <c r="BH6" s="855"/>
      <c r="BI6" s="855"/>
      <c r="BJ6" s="855"/>
      <c r="BK6" s="855"/>
      <c r="BL6" s="855"/>
      <c r="BM6" s="855"/>
      <c r="BO6" s="858" t="s">
        <v>61</v>
      </c>
      <c r="BP6" s="858"/>
      <c r="BQ6" s="858"/>
      <c r="BR6" s="858"/>
      <c r="BS6" s="858"/>
      <c r="BT6" s="858"/>
      <c r="BU6" s="858"/>
      <c r="BV6" s="858"/>
      <c r="BW6" s="858"/>
      <c r="BX6" s="858"/>
      <c r="BY6" s="858"/>
      <c r="BZ6" s="858"/>
      <c r="CA6" s="858"/>
    </row>
    <row r="7" spans="1:109" ht="8.1" customHeight="1" x14ac:dyDescent="0.2"/>
    <row r="8" spans="1:109" ht="8.1" customHeight="1" x14ac:dyDescent="0.2">
      <c r="A8" s="976" t="s">
        <v>3</v>
      </c>
      <c r="B8" s="293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3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5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859" t="s">
        <v>49</v>
      </c>
      <c r="BH8" s="860"/>
      <c r="BI8" s="860"/>
      <c r="BJ8" s="860"/>
      <c r="BK8" s="860"/>
      <c r="BL8" s="859" t="s">
        <v>1</v>
      </c>
      <c r="BM8" s="860"/>
      <c r="BN8" s="860"/>
      <c r="BO8" s="860"/>
      <c r="BP8" s="860"/>
      <c r="BQ8" s="859" t="s">
        <v>15</v>
      </c>
      <c r="BR8" s="860"/>
      <c r="BS8" s="860"/>
      <c r="BT8" s="860"/>
      <c r="BU8" s="860"/>
      <c r="BV8" s="860"/>
      <c r="BW8" s="860"/>
      <c r="BX8" s="860"/>
      <c r="BY8" s="860"/>
      <c r="BZ8" s="860"/>
      <c r="CA8" s="860"/>
      <c r="CB8" s="861"/>
      <c r="CC8" s="874" t="s">
        <v>52</v>
      </c>
      <c r="CD8" s="875"/>
      <c r="CE8" s="875"/>
      <c r="CF8" s="875"/>
      <c r="CG8" s="875"/>
      <c r="CH8" s="875"/>
      <c r="CI8" s="875"/>
      <c r="CJ8" s="875"/>
      <c r="CK8" s="875"/>
      <c r="CL8" s="875"/>
      <c r="CM8" s="875"/>
      <c r="CN8" s="875"/>
      <c r="CO8" s="875"/>
      <c r="CP8" s="875"/>
      <c r="CQ8" s="875"/>
      <c r="CR8" s="875"/>
      <c r="CS8" s="875"/>
      <c r="CT8" s="876"/>
      <c r="CU8" s="874" t="s">
        <v>62</v>
      </c>
      <c r="CV8" s="875"/>
      <c r="CW8" s="875"/>
      <c r="CX8" s="875"/>
      <c r="CY8" s="876"/>
      <c r="DA8" s="297"/>
      <c r="DB8" s="297"/>
      <c r="DC8" s="297"/>
      <c r="DD8" s="297"/>
      <c r="DE8" s="297"/>
    </row>
    <row r="9" spans="1:109" ht="8.1" customHeight="1" x14ac:dyDescent="0.2">
      <c r="A9" s="977"/>
      <c r="B9" s="878" t="str">
        <f>A14</f>
        <v>京都Ｋａｉｓｅｒ</v>
      </c>
      <c r="C9" s="879"/>
      <c r="D9" s="879"/>
      <c r="E9" s="879"/>
      <c r="F9" s="879"/>
      <c r="G9" s="879"/>
      <c r="H9" s="879"/>
      <c r="I9" s="879"/>
      <c r="J9" s="879"/>
      <c r="K9" s="879"/>
      <c r="L9" s="879"/>
      <c r="M9" s="879"/>
      <c r="N9" s="879"/>
      <c r="O9" s="879"/>
      <c r="P9" s="879"/>
      <c r="Q9" s="879"/>
      <c r="R9" s="879"/>
      <c r="S9" s="879"/>
      <c r="T9" s="879"/>
      <c r="U9" s="878" t="str">
        <f>A20</f>
        <v>ＫＹＯＴＯＷｉｎｄｓ</v>
      </c>
      <c r="V9" s="879"/>
      <c r="W9" s="879"/>
      <c r="X9" s="879"/>
      <c r="Y9" s="879"/>
      <c r="Z9" s="879"/>
      <c r="AA9" s="879"/>
      <c r="AB9" s="879"/>
      <c r="AC9" s="879"/>
      <c r="AD9" s="879"/>
      <c r="AE9" s="879"/>
      <c r="AF9" s="879"/>
      <c r="AG9" s="879"/>
      <c r="AH9" s="879"/>
      <c r="AI9" s="879"/>
      <c r="AJ9" s="879"/>
      <c r="AK9" s="879"/>
      <c r="AL9" s="879"/>
      <c r="AM9" s="880"/>
      <c r="AN9" s="879" t="str">
        <f>A26</f>
        <v>大井ヤング</v>
      </c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  <c r="BB9" s="879"/>
      <c r="BC9" s="879"/>
      <c r="BD9" s="879"/>
      <c r="BE9" s="879"/>
      <c r="BF9" s="880"/>
      <c r="BG9" s="859"/>
      <c r="BH9" s="860"/>
      <c r="BI9" s="860"/>
      <c r="BJ9" s="860"/>
      <c r="BK9" s="860"/>
      <c r="BL9" s="859"/>
      <c r="BM9" s="860"/>
      <c r="BN9" s="860"/>
      <c r="BO9" s="860"/>
      <c r="BP9" s="860"/>
      <c r="BQ9" s="859"/>
      <c r="BR9" s="860"/>
      <c r="BS9" s="860"/>
      <c r="BT9" s="860"/>
      <c r="BU9" s="860"/>
      <c r="BV9" s="860"/>
      <c r="BW9" s="860"/>
      <c r="BX9" s="860"/>
      <c r="BY9" s="860"/>
      <c r="BZ9" s="860"/>
      <c r="CA9" s="860"/>
      <c r="CB9" s="861"/>
      <c r="CC9" s="865"/>
      <c r="CD9" s="866"/>
      <c r="CE9" s="866"/>
      <c r="CF9" s="866"/>
      <c r="CG9" s="866"/>
      <c r="CH9" s="866"/>
      <c r="CI9" s="866"/>
      <c r="CJ9" s="866"/>
      <c r="CK9" s="866"/>
      <c r="CL9" s="866"/>
      <c r="CM9" s="866"/>
      <c r="CN9" s="866"/>
      <c r="CO9" s="866"/>
      <c r="CP9" s="866"/>
      <c r="CQ9" s="866"/>
      <c r="CR9" s="866"/>
      <c r="CS9" s="866"/>
      <c r="CT9" s="867"/>
      <c r="CU9" s="862"/>
      <c r="CV9" s="863"/>
      <c r="CW9" s="863"/>
      <c r="CX9" s="863"/>
      <c r="CY9" s="864"/>
      <c r="DA9" s="297"/>
      <c r="DB9" s="297"/>
      <c r="DC9" s="297"/>
      <c r="DD9" s="297"/>
      <c r="DE9" s="297"/>
    </row>
    <row r="10" spans="1:109" ht="8.1" customHeight="1" x14ac:dyDescent="0.2">
      <c r="A10" s="977"/>
      <c r="B10" s="878"/>
      <c r="C10" s="879"/>
      <c r="D10" s="879"/>
      <c r="E10" s="879"/>
      <c r="F10" s="879"/>
      <c r="G10" s="879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79"/>
      <c r="T10" s="879"/>
      <c r="U10" s="878"/>
      <c r="V10" s="879"/>
      <c r="W10" s="879"/>
      <c r="X10" s="879"/>
      <c r="Y10" s="879"/>
      <c r="Z10" s="879"/>
      <c r="AA10" s="879"/>
      <c r="AB10" s="879"/>
      <c r="AC10" s="879"/>
      <c r="AD10" s="879"/>
      <c r="AE10" s="879"/>
      <c r="AF10" s="879"/>
      <c r="AG10" s="879"/>
      <c r="AH10" s="879"/>
      <c r="AI10" s="879"/>
      <c r="AJ10" s="879"/>
      <c r="AK10" s="879"/>
      <c r="AL10" s="879"/>
      <c r="AM10" s="880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  <c r="BB10" s="879"/>
      <c r="BC10" s="879"/>
      <c r="BD10" s="879"/>
      <c r="BE10" s="879"/>
      <c r="BF10" s="880"/>
      <c r="BG10" s="859"/>
      <c r="BH10" s="860"/>
      <c r="BI10" s="860"/>
      <c r="BJ10" s="860"/>
      <c r="BK10" s="860"/>
      <c r="BL10" s="859"/>
      <c r="BM10" s="860"/>
      <c r="BN10" s="860"/>
      <c r="BO10" s="860"/>
      <c r="BP10" s="860"/>
      <c r="BQ10" s="859" t="s">
        <v>8</v>
      </c>
      <c r="BR10" s="860"/>
      <c r="BS10" s="860"/>
      <c r="BT10" s="860"/>
      <c r="BU10" s="860"/>
      <c r="BV10" s="860"/>
      <c r="BW10" s="859" t="s">
        <v>9</v>
      </c>
      <c r="BX10" s="860"/>
      <c r="BY10" s="860"/>
      <c r="BZ10" s="860"/>
      <c r="CA10" s="860"/>
      <c r="CB10" s="861"/>
      <c r="CC10" s="862" t="s">
        <v>8</v>
      </c>
      <c r="CD10" s="863"/>
      <c r="CE10" s="863"/>
      <c r="CF10" s="863"/>
      <c r="CG10" s="863"/>
      <c r="CH10" s="864"/>
      <c r="CI10" s="862" t="s">
        <v>9</v>
      </c>
      <c r="CJ10" s="863"/>
      <c r="CK10" s="863"/>
      <c r="CL10" s="863"/>
      <c r="CM10" s="863"/>
      <c r="CN10" s="864"/>
      <c r="CO10" s="868" t="s">
        <v>11</v>
      </c>
      <c r="CP10" s="869"/>
      <c r="CQ10" s="869"/>
      <c r="CR10" s="869"/>
      <c r="CS10" s="869"/>
      <c r="CT10" s="870"/>
      <c r="CU10" s="862"/>
      <c r="CV10" s="863"/>
      <c r="CW10" s="863"/>
      <c r="CX10" s="863"/>
      <c r="CY10" s="864"/>
      <c r="DA10" s="297"/>
      <c r="DB10" s="297"/>
      <c r="DC10" s="297"/>
      <c r="DD10" s="297"/>
      <c r="DE10" s="297"/>
    </row>
    <row r="11" spans="1:109" ht="7.5" customHeight="1" x14ac:dyDescent="0.2">
      <c r="A11" s="977"/>
      <c r="B11" s="299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300"/>
      <c r="U11" s="301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3"/>
      <c r="AN11" s="301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3"/>
      <c r="BG11" s="859"/>
      <c r="BH11" s="860"/>
      <c r="BI11" s="860"/>
      <c r="BJ11" s="860"/>
      <c r="BK11" s="860"/>
      <c r="BL11" s="859"/>
      <c r="BM11" s="860"/>
      <c r="BN11" s="860"/>
      <c r="BO11" s="860"/>
      <c r="BP11" s="860"/>
      <c r="BQ11" s="859"/>
      <c r="BR11" s="860"/>
      <c r="BS11" s="860"/>
      <c r="BT11" s="860"/>
      <c r="BU11" s="860"/>
      <c r="BV11" s="860"/>
      <c r="BW11" s="859"/>
      <c r="BX11" s="860"/>
      <c r="BY11" s="860"/>
      <c r="BZ11" s="860"/>
      <c r="CA11" s="860"/>
      <c r="CB11" s="861"/>
      <c r="CC11" s="865"/>
      <c r="CD11" s="866"/>
      <c r="CE11" s="866"/>
      <c r="CF11" s="866"/>
      <c r="CG11" s="866"/>
      <c r="CH11" s="867"/>
      <c r="CI11" s="865"/>
      <c r="CJ11" s="866"/>
      <c r="CK11" s="866"/>
      <c r="CL11" s="866"/>
      <c r="CM11" s="866"/>
      <c r="CN11" s="867"/>
      <c r="CO11" s="871"/>
      <c r="CP11" s="872"/>
      <c r="CQ11" s="872"/>
      <c r="CR11" s="872"/>
      <c r="CS11" s="872"/>
      <c r="CT11" s="873"/>
      <c r="CU11" s="865"/>
      <c r="CV11" s="866"/>
      <c r="CW11" s="866"/>
      <c r="CX11" s="866"/>
      <c r="CY11" s="867"/>
      <c r="DA11" s="297"/>
      <c r="DB11" s="297"/>
      <c r="DC11" s="297"/>
      <c r="DD11" s="297"/>
      <c r="DE11" s="297"/>
    </row>
    <row r="12" spans="1:109" ht="6.6" customHeight="1" x14ac:dyDescent="0.2">
      <c r="A12" s="960">
        <v>1</v>
      </c>
      <c r="B12" s="962"/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4"/>
      <c r="U12" s="293"/>
      <c r="V12" s="294"/>
      <c r="W12" s="294"/>
      <c r="X12" s="294"/>
      <c r="Y12" s="507"/>
      <c r="Z12" s="971">
        <f>A・Bグループ集計表!S9</f>
        <v>21</v>
      </c>
      <c r="AA12" s="971"/>
      <c r="AB12" s="971"/>
      <c r="AC12" s="971"/>
      <c r="AD12" s="308"/>
      <c r="AE12" s="879">
        <f>A・Bグループ集計表!U9</f>
        <v>3</v>
      </c>
      <c r="AF12" s="879"/>
      <c r="AG12" s="879"/>
      <c r="AH12" s="879"/>
      <c r="AI12" s="972" t="str">
        <f>A・Bグループ集計表!V8</f>
        <v>89”</v>
      </c>
      <c r="AJ12" s="972"/>
      <c r="AK12" s="972"/>
      <c r="AL12" s="972"/>
      <c r="AM12" s="973"/>
      <c r="AN12" s="506"/>
      <c r="AO12" s="294"/>
      <c r="AP12" s="294"/>
      <c r="AQ12" s="294"/>
      <c r="AR12" s="507"/>
      <c r="AS12" s="879">
        <f>A・Bグループ集計表!Z9</f>
        <v>21</v>
      </c>
      <c r="AT12" s="879"/>
      <c r="AU12" s="879"/>
      <c r="AV12" s="879"/>
      <c r="AW12" s="308"/>
      <c r="AX12" s="879">
        <f>A・Bグループ集計表!AB9</f>
        <v>8</v>
      </c>
      <c r="AY12" s="879"/>
      <c r="AZ12" s="879"/>
      <c r="BA12" s="879"/>
      <c r="BB12" s="972" t="str">
        <f>A・Bグループ集計表!AC8</f>
        <v>68”</v>
      </c>
      <c r="BC12" s="972"/>
      <c r="BD12" s="972"/>
      <c r="BE12" s="972"/>
      <c r="BF12" s="973"/>
      <c r="BG12" s="859">
        <f>A・Bグループ集計表!J46</f>
        <v>2</v>
      </c>
      <c r="BH12" s="860"/>
      <c r="BI12" s="860"/>
      <c r="BJ12" s="860"/>
      <c r="BK12" s="860"/>
      <c r="BL12" s="859">
        <f>A・Bグループ集計表!L46</f>
        <v>0</v>
      </c>
      <c r="BM12" s="860"/>
      <c r="BN12" s="860"/>
      <c r="BO12" s="860"/>
      <c r="BP12" s="860"/>
      <c r="BQ12" s="859">
        <f>A・Bグループ集計表!V46</f>
        <v>4</v>
      </c>
      <c r="BR12" s="860"/>
      <c r="BS12" s="860"/>
      <c r="BT12" s="860"/>
      <c r="BU12" s="860"/>
      <c r="BV12" s="860"/>
      <c r="BW12" s="859">
        <f>A・Bグループ集計表!Y46</f>
        <v>0</v>
      </c>
      <c r="BX12" s="860"/>
      <c r="BY12" s="860"/>
      <c r="BZ12" s="860"/>
      <c r="CA12" s="860"/>
      <c r="CB12" s="861"/>
      <c r="CC12" s="874">
        <f>A・Bグループ集計表!AL46</f>
        <v>84</v>
      </c>
      <c r="CD12" s="875"/>
      <c r="CE12" s="875"/>
      <c r="CF12" s="875"/>
      <c r="CG12" s="875"/>
      <c r="CH12" s="875"/>
      <c r="CI12" s="874">
        <f>A・Bグループ集計表!AN46</f>
        <v>39</v>
      </c>
      <c r="CJ12" s="875"/>
      <c r="CK12" s="875"/>
      <c r="CL12" s="875"/>
      <c r="CM12" s="875"/>
      <c r="CN12" s="876"/>
      <c r="CO12" s="874">
        <f>A・Bグループ集計表!AR46</f>
        <v>2.1538461538461537</v>
      </c>
      <c r="CP12" s="875"/>
      <c r="CQ12" s="875"/>
      <c r="CR12" s="875"/>
      <c r="CS12" s="875"/>
      <c r="CT12" s="876"/>
      <c r="CU12" s="881"/>
      <c r="CV12" s="882"/>
      <c r="CW12" s="882"/>
      <c r="CX12" s="882"/>
      <c r="CY12" s="883"/>
      <c r="DA12" s="297"/>
      <c r="DB12" s="297"/>
      <c r="DC12" s="297"/>
      <c r="DD12" s="297"/>
      <c r="DE12" s="297"/>
    </row>
    <row r="13" spans="1:109" ht="7.5" customHeight="1" x14ac:dyDescent="0.2">
      <c r="A13" s="961"/>
      <c r="B13" s="965"/>
      <c r="C13" s="966"/>
      <c r="D13" s="966"/>
      <c r="E13" s="966"/>
      <c r="F13" s="966"/>
      <c r="G13" s="966"/>
      <c r="H13" s="966"/>
      <c r="I13" s="966"/>
      <c r="J13" s="966"/>
      <c r="K13" s="966"/>
      <c r="L13" s="966"/>
      <c r="M13" s="966"/>
      <c r="N13" s="966"/>
      <c r="O13" s="966"/>
      <c r="P13" s="966"/>
      <c r="Q13" s="966"/>
      <c r="R13" s="966"/>
      <c r="S13" s="966"/>
      <c r="T13" s="967"/>
      <c r="U13" s="299"/>
      <c r="V13" s="297"/>
      <c r="W13" s="297"/>
      <c r="X13" s="297"/>
      <c r="Y13" s="297"/>
      <c r="Z13" s="879"/>
      <c r="AA13" s="879"/>
      <c r="AB13" s="879"/>
      <c r="AC13" s="879"/>
      <c r="AD13" s="309"/>
      <c r="AE13" s="879"/>
      <c r="AF13" s="879"/>
      <c r="AG13" s="879"/>
      <c r="AH13" s="879"/>
      <c r="AI13" s="974"/>
      <c r="AJ13" s="974"/>
      <c r="AK13" s="974"/>
      <c r="AL13" s="974"/>
      <c r="AM13" s="975"/>
      <c r="AN13" s="296"/>
      <c r="AO13" s="297"/>
      <c r="AP13" s="297"/>
      <c r="AQ13" s="297"/>
      <c r="AR13" s="297"/>
      <c r="AS13" s="879"/>
      <c r="AT13" s="879"/>
      <c r="AU13" s="879"/>
      <c r="AV13" s="879"/>
      <c r="AW13" s="309"/>
      <c r="AX13" s="879"/>
      <c r="AY13" s="879"/>
      <c r="AZ13" s="879"/>
      <c r="BA13" s="879"/>
      <c r="BB13" s="974"/>
      <c r="BC13" s="974"/>
      <c r="BD13" s="974"/>
      <c r="BE13" s="974"/>
      <c r="BF13" s="975"/>
      <c r="BG13" s="859"/>
      <c r="BH13" s="860"/>
      <c r="BI13" s="860"/>
      <c r="BJ13" s="860"/>
      <c r="BK13" s="860"/>
      <c r="BL13" s="859"/>
      <c r="BM13" s="860"/>
      <c r="BN13" s="860"/>
      <c r="BO13" s="860"/>
      <c r="BP13" s="860"/>
      <c r="BQ13" s="859"/>
      <c r="BR13" s="860"/>
      <c r="BS13" s="860"/>
      <c r="BT13" s="860"/>
      <c r="BU13" s="860"/>
      <c r="BV13" s="860"/>
      <c r="BW13" s="859"/>
      <c r="BX13" s="860"/>
      <c r="BY13" s="860"/>
      <c r="BZ13" s="860"/>
      <c r="CA13" s="860"/>
      <c r="CB13" s="861"/>
      <c r="CC13" s="862"/>
      <c r="CD13" s="863"/>
      <c r="CE13" s="863"/>
      <c r="CF13" s="863"/>
      <c r="CG13" s="863"/>
      <c r="CH13" s="863"/>
      <c r="CI13" s="862"/>
      <c r="CJ13" s="863"/>
      <c r="CK13" s="863"/>
      <c r="CL13" s="863"/>
      <c r="CM13" s="863"/>
      <c r="CN13" s="864"/>
      <c r="CO13" s="862"/>
      <c r="CP13" s="863"/>
      <c r="CQ13" s="863"/>
      <c r="CR13" s="863"/>
      <c r="CS13" s="863"/>
      <c r="CT13" s="864"/>
      <c r="CU13" s="884"/>
      <c r="CV13" s="885"/>
      <c r="CW13" s="885"/>
      <c r="CX13" s="885"/>
      <c r="CY13" s="886"/>
      <c r="DA13" s="297"/>
      <c r="DB13" s="297"/>
      <c r="DC13" s="297"/>
      <c r="DD13" s="297"/>
      <c r="DE13" s="297"/>
    </row>
    <row r="14" spans="1:109" ht="7.5" customHeight="1" x14ac:dyDescent="0.2">
      <c r="A14" s="978" t="str">
        <f>IFERROR(VLOOKUP(A12,'抽選会用 '!$C$7:$D$28,2,FALSE),"")</f>
        <v>京都Ｋａｉｓｅｒ</v>
      </c>
      <c r="B14" s="965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7"/>
      <c r="U14" s="296"/>
      <c r="V14" s="863">
        <f>A・Bグループ集計表!Q10</f>
        <v>2</v>
      </c>
      <c r="W14" s="863"/>
      <c r="X14" s="863"/>
      <c r="Y14" s="863"/>
      <c r="Z14" s="879">
        <f>A・Bグループ集計表!S10</f>
        <v>0</v>
      </c>
      <c r="AA14" s="879"/>
      <c r="AB14" s="879"/>
      <c r="AC14" s="879"/>
      <c r="AD14" s="308"/>
      <c r="AE14" s="879">
        <f>A・Bグループ集計表!U10</f>
        <v>0</v>
      </c>
      <c r="AF14" s="879"/>
      <c r="AG14" s="879"/>
      <c r="AH14" s="879"/>
      <c r="AI14" s="863">
        <f>A・Bグループ集計表!W10</f>
        <v>0</v>
      </c>
      <c r="AJ14" s="863"/>
      <c r="AK14" s="863"/>
      <c r="AL14" s="863"/>
      <c r="AM14" s="298"/>
      <c r="AN14" s="296"/>
      <c r="AO14" s="863">
        <f>A・Bグループ集計表!X10</f>
        <v>2</v>
      </c>
      <c r="AP14" s="863"/>
      <c r="AQ14" s="863"/>
      <c r="AR14" s="863"/>
      <c r="AS14" s="879">
        <f>A・Bグループ集計表!Z10</f>
        <v>0</v>
      </c>
      <c r="AT14" s="879"/>
      <c r="AU14" s="879"/>
      <c r="AV14" s="879"/>
      <c r="AW14" s="308"/>
      <c r="AX14" s="879">
        <f>A・Bグループ集計表!AB10</f>
        <v>0</v>
      </c>
      <c r="AY14" s="879"/>
      <c r="AZ14" s="879"/>
      <c r="BA14" s="879"/>
      <c r="BB14" s="863">
        <f>A・Bグループ集計表!AD10</f>
        <v>0</v>
      </c>
      <c r="BC14" s="863"/>
      <c r="BD14" s="863"/>
      <c r="BE14" s="863"/>
      <c r="BF14" s="513"/>
      <c r="BG14" s="859"/>
      <c r="BH14" s="860"/>
      <c r="BI14" s="860"/>
      <c r="BJ14" s="860"/>
      <c r="BK14" s="860"/>
      <c r="BL14" s="859"/>
      <c r="BM14" s="860"/>
      <c r="BN14" s="860"/>
      <c r="BO14" s="860"/>
      <c r="BP14" s="860"/>
      <c r="BQ14" s="859"/>
      <c r="BR14" s="860"/>
      <c r="BS14" s="860"/>
      <c r="BT14" s="860"/>
      <c r="BU14" s="860"/>
      <c r="BV14" s="860"/>
      <c r="BW14" s="859"/>
      <c r="BX14" s="860"/>
      <c r="BY14" s="860"/>
      <c r="BZ14" s="860"/>
      <c r="CA14" s="860"/>
      <c r="CB14" s="861"/>
      <c r="CC14" s="862"/>
      <c r="CD14" s="863"/>
      <c r="CE14" s="863"/>
      <c r="CF14" s="863"/>
      <c r="CG14" s="863"/>
      <c r="CH14" s="863"/>
      <c r="CI14" s="862"/>
      <c r="CJ14" s="863"/>
      <c r="CK14" s="863"/>
      <c r="CL14" s="863"/>
      <c r="CM14" s="863"/>
      <c r="CN14" s="864"/>
      <c r="CO14" s="862"/>
      <c r="CP14" s="863"/>
      <c r="CQ14" s="863"/>
      <c r="CR14" s="863"/>
      <c r="CS14" s="863"/>
      <c r="CT14" s="864"/>
      <c r="CU14" s="884"/>
      <c r="CV14" s="885"/>
      <c r="CW14" s="885"/>
      <c r="CX14" s="885"/>
      <c r="CY14" s="886"/>
      <c r="DA14" s="297"/>
      <c r="DB14" s="297"/>
      <c r="DC14" s="297"/>
      <c r="DD14" s="297"/>
      <c r="DE14" s="297"/>
    </row>
    <row r="15" spans="1:109" ht="7.5" customHeight="1" x14ac:dyDescent="0.2">
      <c r="A15" s="978" t="str">
        <f>IFERROR(VLOOKUP(A14,'抽選会用 '!$C$7:$D$28,3,FALSE),"")</f>
        <v/>
      </c>
      <c r="B15" s="965"/>
      <c r="C15" s="966"/>
      <c r="D15" s="966"/>
      <c r="E15" s="966"/>
      <c r="F15" s="966"/>
      <c r="G15" s="966"/>
      <c r="H15" s="966"/>
      <c r="I15" s="966"/>
      <c r="J15" s="966"/>
      <c r="K15" s="966"/>
      <c r="L15" s="966"/>
      <c r="M15" s="966"/>
      <c r="N15" s="966"/>
      <c r="O15" s="966"/>
      <c r="P15" s="966"/>
      <c r="Q15" s="966"/>
      <c r="R15" s="966"/>
      <c r="S15" s="966"/>
      <c r="T15" s="967"/>
      <c r="U15" s="296"/>
      <c r="V15" s="863"/>
      <c r="W15" s="863"/>
      <c r="X15" s="863"/>
      <c r="Y15" s="863"/>
      <c r="Z15" s="879"/>
      <c r="AA15" s="879"/>
      <c r="AB15" s="879"/>
      <c r="AC15" s="879"/>
      <c r="AD15" s="308"/>
      <c r="AE15" s="879"/>
      <c r="AF15" s="879"/>
      <c r="AG15" s="879"/>
      <c r="AH15" s="879"/>
      <c r="AI15" s="863"/>
      <c r="AJ15" s="863"/>
      <c r="AK15" s="863"/>
      <c r="AL15" s="863"/>
      <c r="AM15" s="298"/>
      <c r="AN15" s="296"/>
      <c r="AO15" s="863"/>
      <c r="AP15" s="863"/>
      <c r="AQ15" s="863"/>
      <c r="AR15" s="863"/>
      <c r="AS15" s="879"/>
      <c r="AT15" s="879"/>
      <c r="AU15" s="879"/>
      <c r="AV15" s="879"/>
      <c r="AW15" s="308"/>
      <c r="AX15" s="879"/>
      <c r="AY15" s="879"/>
      <c r="AZ15" s="879"/>
      <c r="BA15" s="879"/>
      <c r="BB15" s="863"/>
      <c r="BC15" s="863"/>
      <c r="BD15" s="863"/>
      <c r="BE15" s="863"/>
      <c r="BF15" s="513"/>
      <c r="BG15" s="859"/>
      <c r="BH15" s="860"/>
      <c r="BI15" s="860"/>
      <c r="BJ15" s="860"/>
      <c r="BK15" s="860"/>
      <c r="BL15" s="859"/>
      <c r="BM15" s="860"/>
      <c r="BN15" s="860"/>
      <c r="BO15" s="860"/>
      <c r="BP15" s="860"/>
      <c r="BQ15" s="859"/>
      <c r="BR15" s="860"/>
      <c r="BS15" s="860"/>
      <c r="BT15" s="860"/>
      <c r="BU15" s="860"/>
      <c r="BV15" s="860"/>
      <c r="BW15" s="859"/>
      <c r="BX15" s="860"/>
      <c r="BY15" s="860"/>
      <c r="BZ15" s="860"/>
      <c r="CA15" s="860"/>
      <c r="CB15" s="861"/>
      <c r="CC15" s="862"/>
      <c r="CD15" s="863"/>
      <c r="CE15" s="863"/>
      <c r="CF15" s="863"/>
      <c r="CG15" s="863"/>
      <c r="CH15" s="863"/>
      <c r="CI15" s="862"/>
      <c r="CJ15" s="863"/>
      <c r="CK15" s="863"/>
      <c r="CL15" s="863"/>
      <c r="CM15" s="863"/>
      <c r="CN15" s="864"/>
      <c r="CO15" s="862"/>
      <c r="CP15" s="863"/>
      <c r="CQ15" s="863"/>
      <c r="CR15" s="863"/>
      <c r="CS15" s="863"/>
      <c r="CT15" s="864"/>
      <c r="CU15" s="884"/>
      <c r="CV15" s="885"/>
      <c r="CW15" s="885"/>
      <c r="CX15" s="885"/>
      <c r="CY15" s="886"/>
      <c r="DA15" s="297"/>
      <c r="DB15" s="297"/>
      <c r="DC15" s="297"/>
      <c r="DD15" s="297"/>
      <c r="DE15" s="297"/>
    </row>
    <row r="16" spans="1:109" ht="7.5" customHeight="1" x14ac:dyDescent="0.2">
      <c r="A16" s="304"/>
      <c r="B16" s="965"/>
      <c r="C16" s="966"/>
      <c r="D16" s="966"/>
      <c r="E16" s="966"/>
      <c r="F16" s="966"/>
      <c r="G16" s="966"/>
      <c r="H16" s="966"/>
      <c r="I16" s="966"/>
      <c r="J16" s="966"/>
      <c r="K16" s="966"/>
      <c r="L16" s="966"/>
      <c r="M16" s="966"/>
      <c r="N16" s="966"/>
      <c r="O16" s="966"/>
      <c r="P16" s="966"/>
      <c r="Q16" s="966"/>
      <c r="R16" s="966"/>
      <c r="S16" s="966"/>
      <c r="T16" s="967"/>
      <c r="U16" s="299"/>
      <c r="V16" s="305"/>
      <c r="W16" s="305"/>
      <c r="X16" s="305"/>
      <c r="Y16" s="297"/>
      <c r="Z16" s="879">
        <f>A・Bグループ集計表!S11</f>
        <v>21</v>
      </c>
      <c r="AA16" s="879"/>
      <c r="AB16" s="879"/>
      <c r="AC16" s="879"/>
      <c r="AD16" s="308"/>
      <c r="AE16" s="879">
        <f>A・Bグループ集計表!U11</f>
        <v>19</v>
      </c>
      <c r="AF16" s="879"/>
      <c r="AG16" s="879"/>
      <c r="AH16" s="879"/>
      <c r="AI16" s="297"/>
      <c r="AJ16" s="297"/>
      <c r="AK16" s="305"/>
      <c r="AL16" s="288"/>
      <c r="AM16" s="300"/>
      <c r="AN16" s="296"/>
      <c r="AO16" s="305"/>
      <c r="AP16" s="305"/>
      <c r="AQ16" s="305"/>
      <c r="AR16" s="297"/>
      <c r="AS16" s="879">
        <f>A・Bグループ集計表!Z11</f>
        <v>21</v>
      </c>
      <c r="AT16" s="879"/>
      <c r="AU16" s="879"/>
      <c r="AV16" s="879"/>
      <c r="AW16" s="308"/>
      <c r="AX16" s="879">
        <f>A・Bグループ集計表!AB11</f>
        <v>9</v>
      </c>
      <c r="AY16" s="879"/>
      <c r="AZ16" s="879"/>
      <c r="BA16" s="879"/>
      <c r="BB16" s="297"/>
      <c r="BC16" s="297"/>
      <c r="BD16" s="305"/>
      <c r="BE16" s="288"/>
      <c r="BF16" s="513"/>
      <c r="BG16" s="859"/>
      <c r="BH16" s="860"/>
      <c r="BI16" s="860"/>
      <c r="BJ16" s="860"/>
      <c r="BK16" s="860"/>
      <c r="BL16" s="859"/>
      <c r="BM16" s="860"/>
      <c r="BN16" s="860"/>
      <c r="BO16" s="860"/>
      <c r="BP16" s="860"/>
      <c r="BQ16" s="859"/>
      <c r="BR16" s="860"/>
      <c r="BS16" s="860"/>
      <c r="BT16" s="860"/>
      <c r="BU16" s="860"/>
      <c r="BV16" s="860"/>
      <c r="BW16" s="859"/>
      <c r="BX16" s="860"/>
      <c r="BY16" s="860"/>
      <c r="BZ16" s="860"/>
      <c r="CA16" s="860"/>
      <c r="CB16" s="861"/>
      <c r="CC16" s="862"/>
      <c r="CD16" s="863"/>
      <c r="CE16" s="863"/>
      <c r="CF16" s="863"/>
      <c r="CG16" s="863"/>
      <c r="CH16" s="863"/>
      <c r="CI16" s="862"/>
      <c r="CJ16" s="863"/>
      <c r="CK16" s="863"/>
      <c r="CL16" s="863"/>
      <c r="CM16" s="863"/>
      <c r="CN16" s="864"/>
      <c r="CO16" s="862"/>
      <c r="CP16" s="863"/>
      <c r="CQ16" s="863"/>
      <c r="CR16" s="863"/>
      <c r="CS16" s="863"/>
      <c r="CT16" s="864"/>
      <c r="CU16" s="884"/>
      <c r="CV16" s="885"/>
      <c r="CW16" s="885"/>
      <c r="CX16" s="885"/>
      <c r="CY16" s="886"/>
      <c r="DA16" s="297"/>
      <c r="DB16" s="297"/>
      <c r="DC16" s="297"/>
      <c r="DD16" s="297"/>
      <c r="DE16" s="297"/>
    </row>
    <row r="17" spans="1:109" ht="7.5" customHeight="1" x14ac:dyDescent="0.2">
      <c r="A17" s="306"/>
      <c r="B17" s="968"/>
      <c r="C17" s="969"/>
      <c r="D17" s="969"/>
      <c r="E17" s="969"/>
      <c r="F17" s="969"/>
      <c r="G17" s="969"/>
      <c r="H17" s="969"/>
      <c r="I17" s="969"/>
      <c r="J17" s="969"/>
      <c r="K17" s="969"/>
      <c r="L17" s="969"/>
      <c r="M17" s="969"/>
      <c r="N17" s="969"/>
      <c r="O17" s="969"/>
      <c r="P17" s="969"/>
      <c r="Q17" s="969"/>
      <c r="R17" s="969"/>
      <c r="S17" s="969"/>
      <c r="T17" s="970"/>
      <c r="U17" s="299"/>
      <c r="V17" s="305"/>
      <c r="W17" s="305"/>
      <c r="X17" s="305"/>
      <c r="Y17" s="297"/>
      <c r="Z17" s="979"/>
      <c r="AA17" s="979"/>
      <c r="AB17" s="979"/>
      <c r="AC17" s="979"/>
      <c r="AD17" s="310"/>
      <c r="AE17" s="879"/>
      <c r="AF17" s="879"/>
      <c r="AG17" s="879"/>
      <c r="AH17" s="879"/>
      <c r="AI17" s="297"/>
      <c r="AJ17" s="297"/>
      <c r="AK17" s="305"/>
      <c r="AL17" s="288"/>
      <c r="AM17" s="300"/>
      <c r="AN17" s="296"/>
      <c r="AO17" s="305"/>
      <c r="AP17" s="305"/>
      <c r="AQ17" s="305"/>
      <c r="AR17" s="297"/>
      <c r="AS17" s="879"/>
      <c r="AT17" s="879"/>
      <c r="AU17" s="879"/>
      <c r="AV17" s="879"/>
      <c r="AW17" s="309"/>
      <c r="AX17" s="879"/>
      <c r="AY17" s="879"/>
      <c r="AZ17" s="879"/>
      <c r="BA17" s="879"/>
      <c r="BB17" s="297"/>
      <c r="BC17" s="297"/>
      <c r="BD17" s="305"/>
      <c r="BE17" s="288"/>
      <c r="BF17" s="513"/>
      <c r="BG17" s="859"/>
      <c r="BH17" s="860"/>
      <c r="BI17" s="860"/>
      <c r="BJ17" s="860"/>
      <c r="BK17" s="860"/>
      <c r="BL17" s="859"/>
      <c r="BM17" s="860"/>
      <c r="BN17" s="860"/>
      <c r="BO17" s="860"/>
      <c r="BP17" s="860"/>
      <c r="BQ17" s="859"/>
      <c r="BR17" s="860"/>
      <c r="BS17" s="860"/>
      <c r="BT17" s="860"/>
      <c r="BU17" s="860"/>
      <c r="BV17" s="860"/>
      <c r="BW17" s="859"/>
      <c r="BX17" s="860"/>
      <c r="BY17" s="860"/>
      <c r="BZ17" s="860"/>
      <c r="CA17" s="860"/>
      <c r="CB17" s="861"/>
      <c r="CC17" s="865"/>
      <c r="CD17" s="866"/>
      <c r="CE17" s="866"/>
      <c r="CF17" s="866"/>
      <c r="CG17" s="866"/>
      <c r="CH17" s="866"/>
      <c r="CI17" s="865"/>
      <c r="CJ17" s="866"/>
      <c r="CK17" s="866"/>
      <c r="CL17" s="866"/>
      <c r="CM17" s="866"/>
      <c r="CN17" s="867"/>
      <c r="CO17" s="865"/>
      <c r="CP17" s="866"/>
      <c r="CQ17" s="866"/>
      <c r="CR17" s="866"/>
      <c r="CS17" s="866"/>
      <c r="CT17" s="867"/>
      <c r="CU17" s="887"/>
      <c r="CV17" s="888"/>
      <c r="CW17" s="888"/>
      <c r="CX17" s="888"/>
      <c r="CY17" s="889"/>
      <c r="DA17" s="297"/>
      <c r="DB17" s="297"/>
      <c r="DC17" s="297"/>
      <c r="DD17" s="297"/>
      <c r="DE17" s="297"/>
    </row>
    <row r="18" spans="1:109" ht="7.5" customHeight="1" x14ac:dyDescent="0.2">
      <c r="A18" s="960">
        <v>2</v>
      </c>
      <c r="B18" s="293"/>
      <c r="C18" s="294"/>
      <c r="D18" s="294"/>
      <c r="E18" s="294"/>
      <c r="F18" s="507"/>
      <c r="G18" s="971">
        <f>AE12</f>
        <v>3</v>
      </c>
      <c r="H18" s="971"/>
      <c r="I18" s="971"/>
      <c r="J18" s="971"/>
      <c r="K18" s="308"/>
      <c r="L18" s="971">
        <f>Z12</f>
        <v>21</v>
      </c>
      <c r="M18" s="971"/>
      <c r="N18" s="971"/>
      <c r="O18" s="971"/>
      <c r="P18" s="514"/>
      <c r="Q18" s="514"/>
      <c r="R18" s="512"/>
      <c r="S18" s="512"/>
      <c r="T18" s="515"/>
      <c r="U18" s="962"/>
      <c r="V18" s="963"/>
      <c r="W18" s="963"/>
      <c r="X18" s="963"/>
      <c r="Y18" s="963"/>
      <c r="Z18" s="963"/>
      <c r="AA18" s="963"/>
      <c r="AB18" s="963"/>
      <c r="AC18" s="963"/>
      <c r="AD18" s="963"/>
      <c r="AE18" s="963"/>
      <c r="AF18" s="963"/>
      <c r="AG18" s="963"/>
      <c r="AH18" s="963"/>
      <c r="AI18" s="963"/>
      <c r="AJ18" s="963"/>
      <c r="AK18" s="963"/>
      <c r="AL18" s="963"/>
      <c r="AM18" s="964"/>
      <c r="AN18" s="506"/>
      <c r="AO18" s="294"/>
      <c r="AP18" s="294"/>
      <c r="AQ18" s="294"/>
      <c r="AR18" s="507"/>
      <c r="AS18" s="971">
        <f>A・Bグループ集計表!Z14</f>
        <v>18</v>
      </c>
      <c r="AT18" s="971"/>
      <c r="AU18" s="971"/>
      <c r="AV18" s="971"/>
      <c r="AW18" s="309"/>
      <c r="AX18" s="971">
        <f>A・Bグループ集計表!AB14</f>
        <v>21</v>
      </c>
      <c r="AY18" s="971"/>
      <c r="AZ18" s="971"/>
      <c r="BA18" s="971"/>
      <c r="BB18" s="972" t="str">
        <f>A・Bグループ集計表!AC13</f>
        <v>46”</v>
      </c>
      <c r="BC18" s="972"/>
      <c r="BD18" s="972"/>
      <c r="BE18" s="972"/>
      <c r="BF18" s="973"/>
      <c r="BG18" s="859">
        <f>A・Bグループ集計表!J47</f>
        <v>0</v>
      </c>
      <c r="BH18" s="860"/>
      <c r="BI18" s="860"/>
      <c r="BJ18" s="860"/>
      <c r="BK18" s="860"/>
      <c r="BL18" s="859">
        <f>A・Bグループ集計表!L47</f>
        <v>2</v>
      </c>
      <c r="BM18" s="860"/>
      <c r="BN18" s="860"/>
      <c r="BO18" s="860"/>
      <c r="BP18" s="860"/>
      <c r="BQ18" s="859">
        <f>A・Bグループ集計表!V47</f>
        <v>0</v>
      </c>
      <c r="BR18" s="860"/>
      <c r="BS18" s="860"/>
      <c r="BT18" s="860"/>
      <c r="BU18" s="860"/>
      <c r="BV18" s="860"/>
      <c r="BW18" s="859">
        <f>A・Bグループ集計表!Y47</f>
        <v>4</v>
      </c>
      <c r="BX18" s="860"/>
      <c r="BY18" s="860"/>
      <c r="BZ18" s="860"/>
      <c r="CA18" s="860"/>
      <c r="CB18" s="861"/>
      <c r="CC18" s="874">
        <f>A・Bグループ集計表!AL47</f>
        <v>56</v>
      </c>
      <c r="CD18" s="875"/>
      <c r="CE18" s="875"/>
      <c r="CF18" s="875"/>
      <c r="CG18" s="875"/>
      <c r="CH18" s="875"/>
      <c r="CI18" s="874">
        <f>A・Bグループ集計表!AN47</f>
        <v>84</v>
      </c>
      <c r="CJ18" s="875"/>
      <c r="CK18" s="875"/>
      <c r="CL18" s="875"/>
      <c r="CM18" s="875"/>
      <c r="CN18" s="876"/>
      <c r="CO18" s="874">
        <f>A・Bグループ集計表!AR47</f>
        <v>0.66666666666666663</v>
      </c>
      <c r="CP18" s="875"/>
      <c r="CQ18" s="875"/>
      <c r="CR18" s="875"/>
      <c r="CS18" s="875"/>
      <c r="CT18" s="876"/>
      <c r="CU18" s="881"/>
      <c r="CV18" s="882"/>
      <c r="CW18" s="882"/>
      <c r="CX18" s="882"/>
      <c r="CY18" s="883"/>
      <c r="DA18" s="297"/>
      <c r="DB18" s="297"/>
      <c r="DC18" s="297"/>
      <c r="DD18" s="297"/>
      <c r="DE18" s="297"/>
    </row>
    <row r="19" spans="1:109" ht="7.5" customHeight="1" x14ac:dyDescent="0.2">
      <c r="A19" s="961"/>
      <c r="B19" s="296"/>
      <c r="C19" s="297"/>
      <c r="D19" s="297"/>
      <c r="E19" s="297"/>
      <c r="F19" s="297"/>
      <c r="G19" s="879"/>
      <c r="H19" s="879"/>
      <c r="I19" s="879"/>
      <c r="J19" s="879"/>
      <c r="K19" s="309"/>
      <c r="L19" s="879"/>
      <c r="M19" s="879"/>
      <c r="N19" s="879"/>
      <c r="O19" s="879"/>
      <c r="P19" s="297"/>
      <c r="Q19" s="297"/>
      <c r="R19" s="297"/>
      <c r="S19" s="297"/>
      <c r="T19" s="298"/>
      <c r="U19" s="965"/>
      <c r="V19" s="966"/>
      <c r="W19" s="966"/>
      <c r="X19" s="966"/>
      <c r="Y19" s="966"/>
      <c r="Z19" s="966"/>
      <c r="AA19" s="966"/>
      <c r="AB19" s="966"/>
      <c r="AC19" s="966"/>
      <c r="AD19" s="966"/>
      <c r="AE19" s="966"/>
      <c r="AF19" s="966"/>
      <c r="AG19" s="966"/>
      <c r="AH19" s="966"/>
      <c r="AI19" s="966"/>
      <c r="AJ19" s="966"/>
      <c r="AK19" s="966"/>
      <c r="AL19" s="966"/>
      <c r="AM19" s="967"/>
      <c r="AN19" s="296"/>
      <c r="AO19" s="297"/>
      <c r="AP19" s="297"/>
      <c r="AQ19" s="297"/>
      <c r="AR19" s="297"/>
      <c r="AS19" s="879"/>
      <c r="AT19" s="879"/>
      <c r="AU19" s="879"/>
      <c r="AV19" s="879"/>
      <c r="AW19" s="309"/>
      <c r="AX19" s="879"/>
      <c r="AY19" s="879"/>
      <c r="AZ19" s="879"/>
      <c r="BA19" s="879"/>
      <c r="BB19" s="974"/>
      <c r="BC19" s="974"/>
      <c r="BD19" s="974"/>
      <c r="BE19" s="974"/>
      <c r="BF19" s="975"/>
      <c r="BG19" s="859"/>
      <c r="BH19" s="860"/>
      <c r="BI19" s="860"/>
      <c r="BJ19" s="860"/>
      <c r="BK19" s="860"/>
      <c r="BL19" s="859"/>
      <c r="BM19" s="860"/>
      <c r="BN19" s="860"/>
      <c r="BO19" s="860"/>
      <c r="BP19" s="860"/>
      <c r="BQ19" s="859"/>
      <c r="BR19" s="860"/>
      <c r="BS19" s="860"/>
      <c r="BT19" s="860"/>
      <c r="BU19" s="860"/>
      <c r="BV19" s="860"/>
      <c r="BW19" s="859"/>
      <c r="BX19" s="860"/>
      <c r="BY19" s="860"/>
      <c r="BZ19" s="860"/>
      <c r="CA19" s="860"/>
      <c r="CB19" s="861"/>
      <c r="CC19" s="862"/>
      <c r="CD19" s="863"/>
      <c r="CE19" s="863"/>
      <c r="CF19" s="863"/>
      <c r="CG19" s="863"/>
      <c r="CH19" s="863"/>
      <c r="CI19" s="862"/>
      <c r="CJ19" s="863"/>
      <c r="CK19" s="863"/>
      <c r="CL19" s="863"/>
      <c r="CM19" s="863"/>
      <c r="CN19" s="864"/>
      <c r="CO19" s="862"/>
      <c r="CP19" s="863"/>
      <c r="CQ19" s="863"/>
      <c r="CR19" s="863"/>
      <c r="CS19" s="863"/>
      <c r="CT19" s="864"/>
      <c r="CU19" s="884"/>
      <c r="CV19" s="885"/>
      <c r="CW19" s="885"/>
      <c r="CX19" s="885"/>
      <c r="CY19" s="886"/>
      <c r="DA19" s="297"/>
      <c r="DB19" s="297"/>
      <c r="DC19" s="297"/>
      <c r="DD19" s="297"/>
      <c r="DE19" s="297"/>
    </row>
    <row r="20" spans="1:109" ht="7.5" customHeight="1" x14ac:dyDescent="0.2">
      <c r="A20" s="978" t="str">
        <f>IFERROR(VLOOKUP(A18,'抽選会用 '!$C$7:$D$28,2,FALSE),"")</f>
        <v>ＫＹＯＴＯＷｉｎｄｓ</v>
      </c>
      <c r="B20" s="296"/>
      <c r="C20" s="863">
        <f>AI14</f>
        <v>0</v>
      </c>
      <c r="D20" s="863"/>
      <c r="E20" s="863"/>
      <c r="F20" s="863"/>
      <c r="G20" s="879">
        <f>AE14</f>
        <v>0</v>
      </c>
      <c r="H20" s="879"/>
      <c r="I20" s="879"/>
      <c r="J20" s="879"/>
      <c r="K20" s="308"/>
      <c r="L20" s="879">
        <f>Z14</f>
        <v>0</v>
      </c>
      <c r="M20" s="879"/>
      <c r="N20" s="879"/>
      <c r="O20" s="879"/>
      <c r="P20" s="863">
        <f>V14</f>
        <v>2</v>
      </c>
      <c r="Q20" s="863"/>
      <c r="R20" s="863"/>
      <c r="S20" s="863"/>
      <c r="T20" s="298"/>
      <c r="U20" s="965"/>
      <c r="V20" s="966"/>
      <c r="W20" s="966"/>
      <c r="X20" s="966"/>
      <c r="Y20" s="966"/>
      <c r="Z20" s="966"/>
      <c r="AA20" s="966"/>
      <c r="AB20" s="966"/>
      <c r="AC20" s="966"/>
      <c r="AD20" s="966"/>
      <c r="AE20" s="966"/>
      <c r="AF20" s="966"/>
      <c r="AG20" s="966"/>
      <c r="AH20" s="966"/>
      <c r="AI20" s="966"/>
      <c r="AJ20" s="966"/>
      <c r="AK20" s="966"/>
      <c r="AL20" s="966"/>
      <c r="AM20" s="967"/>
      <c r="AN20" s="296"/>
      <c r="AO20" s="863">
        <f>A・Bグループ集計表!X15</f>
        <v>0</v>
      </c>
      <c r="AP20" s="863"/>
      <c r="AQ20" s="863"/>
      <c r="AR20" s="863"/>
      <c r="AS20" s="879">
        <f>A・Bグループ集計表!Z15</f>
        <v>0</v>
      </c>
      <c r="AT20" s="879"/>
      <c r="AU20" s="879"/>
      <c r="AV20" s="879"/>
      <c r="AW20" s="308"/>
      <c r="AX20" s="879">
        <f>A・Bグループ集計表!AB15</f>
        <v>0</v>
      </c>
      <c r="AY20" s="879"/>
      <c r="AZ20" s="879"/>
      <c r="BA20" s="879"/>
      <c r="BB20" s="863">
        <f>A・Bグループ集計表!AD15</f>
        <v>2</v>
      </c>
      <c r="BC20" s="863"/>
      <c r="BD20" s="863"/>
      <c r="BE20" s="863"/>
      <c r="BF20" s="513"/>
      <c r="BG20" s="859"/>
      <c r="BH20" s="860"/>
      <c r="BI20" s="860"/>
      <c r="BJ20" s="860"/>
      <c r="BK20" s="860"/>
      <c r="BL20" s="859"/>
      <c r="BM20" s="860"/>
      <c r="BN20" s="860"/>
      <c r="BO20" s="860"/>
      <c r="BP20" s="860"/>
      <c r="BQ20" s="859"/>
      <c r="BR20" s="860"/>
      <c r="BS20" s="860"/>
      <c r="BT20" s="860"/>
      <c r="BU20" s="860"/>
      <c r="BV20" s="860"/>
      <c r="BW20" s="859"/>
      <c r="BX20" s="860"/>
      <c r="BY20" s="860"/>
      <c r="BZ20" s="860"/>
      <c r="CA20" s="860"/>
      <c r="CB20" s="861"/>
      <c r="CC20" s="862"/>
      <c r="CD20" s="863"/>
      <c r="CE20" s="863"/>
      <c r="CF20" s="863"/>
      <c r="CG20" s="863"/>
      <c r="CH20" s="863"/>
      <c r="CI20" s="862"/>
      <c r="CJ20" s="863"/>
      <c r="CK20" s="863"/>
      <c r="CL20" s="863"/>
      <c r="CM20" s="863"/>
      <c r="CN20" s="864"/>
      <c r="CO20" s="862"/>
      <c r="CP20" s="863"/>
      <c r="CQ20" s="863"/>
      <c r="CR20" s="863"/>
      <c r="CS20" s="863"/>
      <c r="CT20" s="864"/>
      <c r="CU20" s="884"/>
      <c r="CV20" s="885"/>
      <c r="CW20" s="885"/>
      <c r="CX20" s="885"/>
      <c r="CY20" s="886"/>
      <c r="DA20" s="297"/>
      <c r="DB20" s="297"/>
      <c r="DC20" s="297"/>
      <c r="DD20" s="297"/>
      <c r="DE20" s="297"/>
    </row>
    <row r="21" spans="1:109" ht="7.5" customHeight="1" x14ac:dyDescent="0.2">
      <c r="A21" s="978" t="str">
        <f>IFERROR(VLOOKUP(A20,'抽選会用 '!$C$7:$D$28,3,FALSE),"")</f>
        <v/>
      </c>
      <c r="B21" s="296"/>
      <c r="C21" s="863"/>
      <c r="D21" s="863"/>
      <c r="E21" s="863"/>
      <c r="F21" s="863"/>
      <c r="G21" s="879"/>
      <c r="H21" s="879"/>
      <c r="I21" s="879"/>
      <c r="J21" s="879"/>
      <c r="K21" s="308"/>
      <c r="L21" s="879"/>
      <c r="M21" s="879"/>
      <c r="N21" s="879"/>
      <c r="O21" s="879"/>
      <c r="P21" s="863"/>
      <c r="Q21" s="863"/>
      <c r="R21" s="863"/>
      <c r="S21" s="863"/>
      <c r="T21" s="298"/>
      <c r="U21" s="965"/>
      <c r="V21" s="966"/>
      <c r="W21" s="966"/>
      <c r="X21" s="966"/>
      <c r="Y21" s="966"/>
      <c r="Z21" s="966"/>
      <c r="AA21" s="966"/>
      <c r="AB21" s="966"/>
      <c r="AC21" s="966"/>
      <c r="AD21" s="966"/>
      <c r="AE21" s="966"/>
      <c r="AF21" s="966"/>
      <c r="AG21" s="966"/>
      <c r="AH21" s="966"/>
      <c r="AI21" s="966"/>
      <c r="AJ21" s="966"/>
      <c r="AK21" s="966"/>
      <c r="AL21" s="966"/>
      <c r="AM21" s="967"/>
      <c r="AN21" s="296"/>
      <c r="AO21" s="863"/>
      <c r="AP21" s="863"/>
      <c r="AQ21" s="863"/>
      <c r="AR21" s="863"/>
      <c r="AS21" s="879"/>
      <c r="AT21" s="879"/>
      <c r="AU21" s="879"/>
      <c r="AV21" s="879"/>
      <c r="AW21" s="308"/>
      <c r="AX21" s="879"/>
      <c r="AY21" s="879"/>
      <c r="AZ21" s="879"/>
      <c r="BA21" s="879"/>
      <c r="BB21" s="863"/>
      <c r="BC21" s="863"/>
      <c r="BD21" s="863"/>
      <c r="BE21" s="863"/>
      <c r="BF21" s="513"/>
      <c r="BG21" s="859"/>
      <c r="BH21" s="860"/>
      <c r="BI21" s="860"/>
      <c r="BJ21" s="860"/>
      <c r="BK21" s="860"/>
      <c r="BL21" s="859"/>
      <c r="BM21" s="860"/>
      <c r="BN21" s="860"/>
      <c r="BO21" s="860"/>
      <c r="BP21" s="860"/>
      <c r="BQ21" s="859"/>
      <c r="BR21" s="860"/>
      <c r="BS21" s="860"/>
      <c r="BT21" s="860"/>
      <c r="BU21" s="860"/>
      <c r="BV21" s="860"/>
      <c r="BW21" s="859"/>
      <c r="BX21" s="860"/>
      <c r="BY21" s="860"/>
      <c r="BZ21" s="860"/>
      <c r="CA21" s="860"/>
      <c r="CB21" s="861"/>
      <c r="CC21" s="862"/>
      <c r="CD21" s="863"/>
      <c r="CE21" s="863"/>
      <c r="CF21" s="863"/>
      <c r="CG21" s="863"/>
      <c r="CH21" s="863"/>
      <c r="CI21" s="862"/>
      <c r="CJ21" s="863"/>
      <c r="CK21" s="863"/>
      <c r="CL21" s="863"/>
      <c r="CM21" s="863"/>
      <c r="CN21" s="864"/>
      <c r="CO21" s="862"/>
      <c r="CP21" s="863"/>
      <c r="CQ21" s="863"/>
      <c r="CR21" s="863"/>
      <c r="CS21" s="863"/>
      <c r="CT21" s="864"/>
      <c r="CU21" s="884"/>
      <c r="CV21" s="885"/>
      <c r="CW21" s="885"/>
      <c r="CX21" s="885"/>
      <c r="CY21" s="886"/>
      <c r="DA21" s="297"/>
      <c r="DB21" s="297"/>
      <c r="DC21" s="297"/>
      <c r="DD21" s="297"/>
      <c r="DE21" s="297"/>
    </row>
    <row r="22" spans="1:109" ht="7.5" customHeight="1" x14ac:dyDescent="0.2">
      <c r="A22" s="304"/>
      <c r="B22" s="516"/>
      <c r="C22" s="305"/>
      <c r="D22" s="305"/>
      <c r="E22" s="305"/>
      <c r="F22" s="297"/>
      <c r="G22" s="879">
        <f>AE16</f>
        <v>19</v>
      </c>
      <c r="H22" s="879"/>
      <c r="I22" s="879"/>
      <c r="J22" s="879"/>
      <c r="K22" s="308"/>
      <c r="L22" s="879">
        <f>Z16</f>
        <v>21</v>
      </c>
      <c r="M22" s="879"/>
      <c r="N22" s="879"/>
      <c r="O22" s="879"/>
      <c r="P22" s="297"/>
      <c r="Q22" s="297"/>
      <c r="R22" s="305"/>
      <c r="T22" s="517"/>
      <c r="U22" s="965"/>
      <c r="V22" s="966"/>
      <c r="W22" s="966"/>
      <c r="X22" s="966"/>
      <c r="Y22" s="966"/>
      <c r="Z22" s="966"/>
      <c r="AA22" s="966"/>
      <c r="AB22" s="966"/>
      <c r="AC22" s="966"/>
      <c r="AD22" s="966"/>
      <c r="AE22" s="966"/>
      <c r="AF22" s="966"/>
      <c r="AG22" s="966"/>
      <c r="AH22" s="966"/>
      <c r="AI22" s="966"/>
      <c r="AJ22" s="966"/>
      <c r="AK22" s="966"/>
      <c r="AL22" s="966"/>
      <c r="AM22" s="967"/>
      <c r="AN22" s="296"/>
      <c r="AO22" s="305"/>
      <c r="AP22" s="305"/>
      <c r="AQ22" s="305"/>
      <c r="AR22" s="297"/>
      <c r="AS22" s="879">
        <f>A・Bグループ集計表!Z16</f>
        <v>16</v>
      </c>
      <c r="AT22" s="879"/>
      <c r="AU22" s="879"/>
      <c r="AV22" s="879"/>
      <c r="AW22" s="308"/>
      <c r="AX22" s="879">
        <f>A・Bグループ集計表!AB16</f>
        <v>21</v>
      </c>
      <c r="AY22" s="879"/>
      <c r="AZ22" s="879"/>
      <c r="BA22" s="879"/>
      <c r="BB22" s="297"/>
      <c r="BC22" s="297"/>
      <c r="BD22" s="305"/>
      <c r="BE22" s="288"/>
      <c r="BF22" s="513"/>
      <c r="BG22" s="859"/>
      <c r="BH22" s="860"/>
      <c r="BI22" s="860"/>
      <c r="BJ22" s="860"/>
      <c r="BK22" s="860"/>
      <c r="BL22" s="859"/>
      <c r="BM22" s="860"/>
      <c r="BN22" s="860"/>
      <c r="BO22" s="860"/>
      <c r="BP22" s="860"/>
      <c r="BQ22" s="859"/>
      <c r="BR22" s="860"/>
      <c r="BS22" s="860"/>
      <c r="BT22" s="860"/>
      <c r="BU22" s="860"/>
      <c r="BV22" s="860"/>
      <c r="BW22" s="859"/>
      <c r="BX22" s="860"/>
      <c r="BY22" s="860"/>
      <c r="BZ22" s="860"/>
      <c r="CA22" s="860"/>
      <c r="CB22" s="861"/>
      <c r="CC22" s="862"/>
      <c r="CD22" s="863"/>
      <c r="CE22" s="863"/>
      <c r="CF22" s="863"/>
      <c r="CG22" s="863"/>
      <c r="CH22" s="863"/>
      <c r="CI22" s="862"/>
      <c r="CJ22" s="863"/>
      <c r="CK22" s="863"/>
      <c r="CL22" s="863"/>
      <c r="CM22" s="863"/>
      <c r="CN22" s="864"/>
      <c r="CO22" s="862"/>
      <c r="CP22" s="863"/>
      <c r="CQ22" s="863"/>
      <c r="CR22" s="863"/>
      <c r="CS22" s="863"/>
      <c r="CT22" s="864"/>
      <c r="CU22" s="884"/>
      <c r="CV22" s="885"/>
      <c r="CW22" s="885"/>
      <c r="CX22" s="885"/>
      <c r="CY22" s="886"/>
      <c r="DA22" s="297"/>
      <c r="DB22" s="297"/>
      <c r="DC22" s="297"/>
      <c r="DD22" s="297"/>
      <c r="DE22" s="297"/>
    </row>
    <row r="23" spans="1:109" ht="7.5" customHeight="1" x14ac:dyDescent="0.2">
      <c r="A23" s="306"/>
      <c r="B23" s="518"/>
      <c r="C23" s="519"/>
      <c r="D23" s="519"/>
      <c r="E23" s="519"/>
      <c r="F23" s="509"/>
      <c r="G23" s="879"/>
      <c r="H23" s="879"/>
      <c r="I23" s="879"/>
      <c r="J23" s="879"/>
      <c r="K23" s="310"/>
      <c r="L23" s="979"/>
      <c r="M23" s="979"/>
      <c r="N23" s="979"/>
      <c r="O23" s="979"/>
      <c r="P23" s="509"/>
      <c r="Q23" s="509"/>
      <c r="R23" s="519"/>
      <c r="S23" s="520"/>
      <c r="T23" s="521"/>
      <c r="U23" s="968"/>
      <c r="V23" s="969"/>
      <c r="W23" s="969"/>
      <c r="X23" s="969"/>
      <c r="Y23" s="969"/>
      <c r="Z23" s="969"/>
      <c r="AA23" s="969"/>
      <c r="AB23" s="969"/>
      <c r="AC23" s="969"/>
      <c r="AD23" s="969"/>
      <c r="AE23" s="969"/>
      <c r="AF23" s="969"/>
      <c r="AG23" s="969"/>
      <c r="AH23" s="969"/>
      <c r="AI23" s="969"/>
      <c r="AJ23" s="969"/>
      <c r="AK23" s="969"/>
      <c r="AL23" s="969"/>
      <c r="AM23" s="970"/>
      <c r="AN23" s="508"/>
      <c r="AO23" s="519"/>
      <c r="AP23" s="519"/>
      <c r="AQ23" s="519"/>
      <c r="AR23" s="509"/>
      <c r="AS23" s="979"/>
      <c r="AT23" s="979"/>
      <c r="AU23" s="979"/>
      <c r="AV23" s="979"/>
      <c r="AW23" s="310"/>
      <c r="AX23" s="979"/>
      <c r="AY23" s="979"/>
      <c r="AZ23" s="979"/>
      <c r="BA23" s="979"/>
      <c r="BB23" s="509"/>
      <c r="BC23" s="509"/>
      <c r="BD23" s="519"/>
      <c r="BE23" s="520"/>
      <c r="BF23" s="522"/>
      <c r="BG23" s="859"/>
      <c r="BH23" s="860"/>
      <c r="BI23" s="860"/>
      <c r="BJ23" s="860"/>
      <c r="BK23" s="860"/>
      <c r="BL23" s="859"/>
      <c r="BM23" s="860"/>
      <c r="BN23" s="860"/>
      <c r="BO23" s="860"/>
      <c r="BP23" s="860"/>
      <c r="BQ23" s="859"/>
      <c r="BR23" s="860"/>
      <c r="BS23" s="860"/>
      <c r="BT23" s="860"/>
      <c r="BU23" s="860"/>
      <c r="BV23" s="860"/>
      <c r="BW23" s="859"/>
      <c r="BX23" s="860"/>
      <c r="BY23" s="860"/>
      <c r="BZ23" s="860"/>
      <c r="CA23" s="860"/>
      <c r="CB23" s="861"/>
      <c r="CC23" s="865"/>
      <c r="CD23" s="866"/>
      <c r="CE23" s="866"/>
      <c r="CF23" s="866"/>
      <c r="CG23" s="866"/>
      <c r="CH23" s="866"/>
      <c r="CI23" s="865"/>
      <c r="CJ23" s="866"/>
      <c r="CK23" s="866"/>
      <c r="CL23" s="866"/>
      <c r="CM23" s="866"/>
      <c r="CN23" s="867"/>
      <c r="CO23" s="865"/>
      <c r="CP23" s="866"/>
      <c r="CQ23" s="866"/>
      <c r="CR23" s="866"/>
      <c r="CS23" s="866"/>
      <c r="CT23" s="867"/>
      <c r="CU23" s="887"/>
      <c r="CV23" s="888"/>
      <c r="CW23" s="888"/>
      <c r="CX23" s="888"/>
      <c r="CY23" s="889"/>
      <c r="DA23" s="297"/>
      <c r="DB23" s="297"/>
      <c r="DC23" s="297"/>
      <c r="DD23" s="297"/>
      <c r="DE23" s="297"/>
    </row>
    <row r="24" spans="1:109" ht="7.5" customHeight="1" x14ac:dyDescent="0.2">
      <c r="A24" s="960">
        <v>3</v>
      </c>
      <c r="B24" s="516"/>
      <c r="E24" s="290"/>
      <c r="F24" s="297"/>
      <c r="G24" s="971">
        <f>AX12</f>
        <v>8</v>
      </c>
      <c r="H24" s="971"/>
      <c r="I24" s="971"/>
      <c r="J24" s="971"/>
      <c r="K24" s="308"/>
      <c r="L24" s="971">
        <f>AS12</f>
        <v>21</v>
      </c>
      <c r="M24" s="971"/>
      <c r="N24" s="971"/>
      <c r="O24" s="971"/>
      <c r="P24" s="291"/>
      <c r="Q24" s="291"/>
      <c r="T24" s="300"/>
      <c r="U24" s="299"/>
      <c r="V24" s="290"/>
      <c r="W24" s="290"/>
      <c r="X24" s="290"/>
      <c r="Y24" s="297"/>
      <c r="Z24" s="971">
        <f>AX18</f>
        <v>21</v>
      </c>
      <c r="AA24" s="971"/>
      <c r="AB24" s="971"/>
      <c r="AC24" s="971"/>
      <c r="AD24" s="308"/>
      <c r="AE24" s="971">
        <f>AS18</f>
        <v>18</v>
      </c>
      <c r="AF24" s="971"/>
      <c r="AG24" s="971"/>
      <c r="AH24" s="971"/>
      <c r="AI24" s="514"/>
      <c r="AJ24" s="514"/>
      <c r="AK24" s="512"/>
      <c r="AL24" s="512"/>
      <c r="AM24" s="515"/>
      <c r="AN24" s="962"/>
      <c r="AO24" s="963"/>
      <c r="AP24" s="963"/>
      <c r="AQ24" s="963"/>
      <c r="AR24" s="963"/>
      <c r="AS24" s="963"/>
      <c r="AT24" s="963"/>
      <c r="AU24" s="963"/>
      <c r="AV24" s="963"/>
      <c r="AW24" s="963"/>
      <c r="AX24" s="963"/>
      <c r="AY24" s="963"/>
      <c r="AZ24" s="963"/>
      <c r="BA24" s="963"/>
      <c r="BB24" s="963"/>
      <c r="BC24" s="963"/>
      <c r="BD24" s="963"/>
      <c r="BE24" s="963"/>
      <c r="BF24" s="964"/>
      <c r="BG24" s="859">
        <f>A・Bグループ集計表!J48</f>
        <v>1</v>
      </c>
      <c r="BH24" s="860"/>
      <c r="BI24" s="860"/>
      <c r="BJ24" s="860"/>
      <c r="BK24" s="860"/>
      <c r="BL24" s="859">
        <f>A・Bグループ集計表!L48</f>
        <v>1</v>
      </c>
      <c r="BM24" s="860"/>
      <c r="BN24" s="860"/>
      <c r="BO24" s="860"/>
      <c r="BP24" s="860"/>
      <c r="BQ24" s="859">
        <f>A・Bグループ集計表!V48</f>
        <v>2</v>
      </c>
      <c r="BR24" s="860"/>
      <c r="BS24" s="860"/>
      <c r="BT24" s="860"/>
      <c r="BU24" s="860"/>
      <c r="BV24" s="860"/>
      <c r="BW24" s="859">
        <f>A・Bグループ集計表!Y48</f>
        <v>2</v>
      </c>
      <c r="BX24" s="860"/>
      <c r="BY24" s="860"/>
      <c r="BZ24" s="860"/>
      <c r="CA24" s="860"/>
      <c r="CB24" s="861"/>
      <c r="CC24" s="874">
        <f>A・Bグループ集計表!AL48</f>
        <v>59</v>
      </c>
      <c r="CD24" s="875"/>
      <c r="CE24" s="875"/>
      <c r="CF24" s="875"/>
      <c r="CG24" s="875"/>
      <c r="CH24" s="875"/>
      <c r="CI24" s="874">
        <f>A・Bグループ集計表!AN48</f>
        <v>76</v>
      </c>
      <c r="CJ24" s="875"/>
      <c r="CK24" s="875"/>
      <c r="CL24" s="875"/>
      <c r="CM24" s="875"/>
      <c r="CN24" s="876"/>
      <c r="CO24" s="874">
        <f>A・Bグループ集計表!AR48</f>
        <v>0.77631578947368418</v>
      </c>
      <c r="CP24" s="875"/>
      <c r="CQ24" s="875"/>
      <c r="CR24" s="875"/>
      <c r="CS24" s="875"/>
      <c r="CT24" s="876"/>
      <c r="CU24" s="881"/>
      <c r="CV24" s="882"/>
      <c r="CW24" s="882"/>
      <c r="CX24" s="882"/>
      <c r="CY24" s="883"/>
      <c r="DA24" s="297"/>
      <c r="DB24" s="297"/>
      <c r="DC24" s="297"/>
      <c r="DD24" s="297"/>
      <c r="DE24" s="297"/>
    </row>
    <row r="25" spans="1:109" ht="7.5" customHeight="1" x14ac:dyDescent="0.2">
      <c r="A25" s="961"/>
      <c r="B25" s="516"/>
      <c r="C25" s="297"/>
      <c r="D25" s="297"/>
      <c r="E25" s="297"/>
      <c r="F25" s="297"/>
      <c r="G25" s="879"/>
      <c r="H25" s="879"/>
      <c r="I25" s="879"/>
      <c r="J25" s="879"/>
      <c r="K25" s="309"/>
      <c r="L25" s="879"/>
      <c r="M25" s="879"/>
      <c r="N25" s="879"/>
      <c r="O25" s="879"/>
      <c r="P25" s="297"/>
      <c r="Q25" s="297"/>
      <c r="R25" s="297"/>
      <c r="S25" s="297"/>
      <c r="T25" s="300"/>
      <c r="U25" s="299"/>
      <c r="V25" s="297"/>
      <c r="W25" s="297"/>
      <c r="X25" s="297"/>
      <c r="Y25" s="297"/>
      <c r="Z25" s="879"/>
      <c r="AA25" s="879"/>
      <c r="AB25" s="879"/>
      <c r="AC25" s="879"/>
      <c r="AD25" s="309"/>
      <c r="AE25" s="879"/>
      <c r="AF25" s="879"/>
      <c r="AG25" s="879"/>
      <c r="AH25" s="879"/>
      <c r="AI25" s="297"/>
      <c r="AJ25" s="297"/>
      <c r="AK25" s="297"/>
      <c r="AL25" s="297"/>
      <c r="AM25" s="517"/>
      <c r="AN25" s="965"/>
      <c r="AO25" s="966"/>
      <c r="AP25" s="966"/>
      <c r="AQ25" s="966"/>
      <c r="AR25" s="966"/>
      <c r="AS25" s="966"/>
      <c r="AT25" s="966"/>
      <c r="AU25" s="966"/>
      <c r="AV25" s="966"/>
      <c r="AW25" s="966"/>
      <c r="AX25" s="966"/>
      <c r="AY25" s="966"/>
      <c r="AZ25" s="966"/>
      <c r="BA25" s="966"/>
      <c r="BB25" s="966"/>
      <c r="BC25" s="966"/>
      <c r="BD25" s="966"/>
      <c r="BE25" s="966"/>
      <c r="BF25" s="967"/>
      <c r="BG25" s="859"/>
      <c r="BH25" s="860"/>
      <c r="BI25" s="860"/>
      <c r="BJ25" s="860"/>
      <c r="BK25" s="860"/>
      <c r="BL25" s="859"/>
      <c r="BM25" s="860"/>
      <c r="BN25" s="860"/>
      <c r="BO25" s="860"/>
      <c r="BP25" s="860"/>
      <c r="BQ25" s="859"/>
      <c r="BR25" s="860"/>
      <c r="BS25" s="860"/>
      <c r="BT25" s="860"/>
      <c r="BU25" s="860"/>
      <c r="BV25" s="860"/>
      <c r="BW25" s="859"/>
      <c r="BX25" s="860"/>
      <c r="BY25" s="860"/>
      <c r="BZ25" s="860"/>
      <c r="CA25" s="860"/>
      <c r="CB25" s="861"/>
      <c r="CC25" s="862"/>
      <c r="CD25" s="863"/>
      <c r="CE25" s="863"/>
      <c r="CF25" s="863"/>
      <c r="CG25" s="863"/>
      <c r="CH25" s="863"/>
      <c r="CI25" s="862"/>
      <c r="CJ25" s="863"/>
      <c r="CK25" s="863"/>
      <c r="CL25" s="863"/>
      <c r="CM25" s="863"/>
      <c r="CN25" s="864"/>
      <c r="CO25" s="862"/>
      <c r="CP25" s="863"/>
      <c r="CQ25" s="863"/>
      <c r="CR25" s="863"/>
      <c r="CS25" s="863"/>
      <c r="CT25" s="864"/>
      <c r="CU25" s="884"/>
      <c r="CV25" s="885"/>
      <c r="CW25" s="885"/>
      <c r="CX25" s="885"/>
      <c r="CY25" s="886"/>
      <c r="DA25" s="297"/>
      <c r="DB25" s="297"/>
      <c r="DC25" s="297"/>
      <c r="DD25" s="297"/>
      <c r="DE25" s="297"/>
    </row>
    <row r="26" spans="1:109" ht="7.5" customHeight="1" x14ac:dyDescent="0.2">
      <c r="A26" s="978" t="str">
        <f>IFERROR(VLOOKUP(A24,'抽選会用 '!$C$7:$D$28,2,FALSE),"")</f>
        <v>大井ヤング</v>
      </c>
      <c r="B26" s="296"/>
      <c r="C26" s="863">
        <f>BB14</f>
        <v>0</v>
      </c>
      <c r="D26" s="863"/>
      <c r="E26" s="863"/>
      <c r="F26" s="863"/>
      <c r="G26" s="879">
        <f>AX14</f>
        <v>0</v>
      </c>
      <c r="H26" s="879"/>
      <c r="I26" s="879"/>
      <c r="J26" s="879"/>
      <c r="K26" s="308"/>
      <c r="L26" s="879">
        <f>AS14</f>
        <v>0</v>
      </c>
      <c r="M26" s="879"/>
      <c r="N26" s="879"/>
      <c r="O26" s="879"/>
      <c r="P26" s="863">
        <f>AO14</f>
        <v>2</v>
      </c>
      <c r="Q26" s="863"/>
      <c r="R26" s="863"/>
      <c r="S26" s="863"/>
      <c r="T26" s="298"/>
      <c r="U26" s="296"/>
      <c r="V26" s="863">
        <f>BB20</f>
        <v>2</v>
      </c>
      <c r="W26" s="863"/>
      <c r="X26" s="863"/>
      <c r="Y26" s="863"/>
      <c r="Z26" s="879">
        <f>AX20</f>
        <v>0</v>
      </c>
      <c r="AA26" s="879"/>
      <c r="AB26" s="879"/>
      <c r="AC26" s="879"/>
      <c r="AD26" s="308"/>
      <c r="AE26" s="879">
        <f>AS20</f>
        <v>0</v>
      </c>
      <c r="AF26" s="879"/>
      <c r="AG26" s="879"/>
      <c r="AH26" s="879"/>
      <c r="AI26" s="863">
        <f>AO20</f>
        <v>0</v>
      </c>
      <c r="AJ26" s="863"/>
      <c r="AK26" s="863"/>
      <c r="AL26" s="863"/>
      <c r="AM26" s="517"/>
      <c r="AN26" s="965"/>
      <c r="AO26" s="966"/>
      <c r="AP26" s="966"/>
      <c r="AQ26" s="966"/>
      <c r="AR26" s="966"/>
      <c r="AS26" s="966"/>
      <c r="AT26" s="966"/>
      <c r="AU26" s="966"/>
      <c r="AV26" s="966"/>
      <c r="AW26" s="966"/>
      <c r="AX26" s="966"/>
      <c r="AY26" s="966"/>
      <c r="AZ26" s="966"/>
      <c r="BA26" s="966"/>
      <c r="BB26" s="966"/>
      <c r="BC26" s="966"/>
      <c r="BD26" s="966"/>
      <c r="BE26" s="966"/>
      <c r="BF26" s="967"/>
      <c r="BG26" s="859"/>
      <c r="BH26" s="860"/>
      <c r="BI26" s="860"/>
      <c r="BJ26" s="860"/>
      <c r="BK26" s="860"/>
      <c r="BL26" s="859"/>
      <c r="BM26" s="860"/>
      <c r="BN26" s="860"/>
      <c r="BO26" s="860"/>
      <c r="BP26" s="860"/>
      <c r="BQ26" s="859"/>
      <c r="BR26" s="860"/>
      <c r="BS26" s="860"/>
      <c r="BT26" s="860"/>
      <c r="BU26" s="860"/>
      <c r="BV26" s="860"/>
      <c r="BW26" s="859"/>
      <c r="BX26" s="860"/>
      <c r="BY26" s="860"/>
      <c r="BZ26" s="860"/>
      <c r="CA26" s="860"/>
      <c r="CB26" s="861"/>
      <c r="CC26" s="862"/>
      <c r="CD26" s="863"/>
      <c r="CE26" s="863"/>
      <c r="CF26" s="863"/>
      <c r="CG26" s="863"/>
      <c r="CH26" s="863"/>
      <c r="CI26" s="862"/>
      <c r="CJ26" s="863"/>
      <c r="CK26" s="863"/>
      <c r="CL26" s="863"/>
      <c r="CM26" s="863"/>
      <c r="CN26" s="864"/>
      <c r="CO26" s="862"/>
      <c r="CP26" s="863"/>
      <c r="CQ26" s="863"/>
      <c r="CR26" s="863"/>
      <c r="CS26" s="863"/>
      <c r="CT26" s="864"/>
      <c r="CU26" s="884"/>
      <c r="CV26" s="885"/>
      <c r="CW26" s="885"/>
      <c r="CX26" s="885"/>
      <c r="CY26" s="886"/>
      <c r="DA26" s="297"/>
      <c r="DB26" s="297"/>
      <c r="DC26" s="297"/>
      <c r="DD26" s="297"/>
      <c r="DE26" s="297"/>
    </row>
    <row r="27" spans="1:109" ht="7.5" customHeight="1" x14ac:dyDescent="0.2">
      <c r="A27" s="978" t="str">
        <f>IFERROR(VLOOKUP(A26,'抽選会用 '!$C$7:$D$28,3,FALSE),"")</f>
        <v/>
      </c>
      <c r="B27" s="296"/>
      <c r="C27" s="863"/>
      <c r="D27" s="863"/>
      <c r="E27" s="863"/>
      <c r="F27" s="863"/>
      <c r="G27" s="879"/>
      <c r="H27" s="879"/>
      <c r="I27" s="879"/>
      <c r="J27" s="879"/>
      <c r="K27" s="308"/>
      <c r="L27" s="879"/>
      <c r="M27" s="879"/>
      <c r="N27" s="879"/>
      <c r="O27" s="879"/>
      <c r="P27" s="863"/>
      <c r="Q27" s="863"/>
      <c r="R27" s="863"/>
      <c r="S27" s="863"/>
      <c r="T27" s="298"/>
      <c r="U27" s="296"/>
      <c r="V27" s="863"/>
      <c r="W27" s="863"/>
      <c r="X27" s="863"/>
      <c r="Y27" s="863"/>
      <c r="Z27" s="879"/>
      <c r="AA27" s="879"/>
      <c r="AB27" s="879"/>
      <c r="AC27" s="879"/>
      <c r="AD27" s="308"/>
      <c r="AE27" s="879"/>
      <c r="AF27" s="879"/>
      <c r="AG27" s="879"/>
      <c r="AH27" s="879"/>
      <c r="AI27" s="863"/>
      <c r="AJ27" s="863"/>
      <c r="AK27" s="863"/>
      <c r="AL27" s="863"/>
      <c r="AM27" s="517"/>
      <c r="AN27" s="965"/>
      <c r="AO27" s="966"/>
      <c r="AP27" s="966"/>
      <c r="AQ27" s="966"/>
      <c r="AR27" s="966"/>
      <c r="AS27" s="966"/>
      <c r="AT27" s="966"/>
      <c r="AU27" s="966"/>
      <c r="AV27" s="966"/>
      <c r="AW27" s="966"/>
      <c r="AX27" s="966"/>
      <c r="AY27" s="966"/>
      <c r="AZ27" s="966"/>
      <c r="BA27" s="966"/>
      <c r="BB27" s="966"/>
      <c r="BC27" s="966"/>
      <c r="BD27" s="966"/>
      <c r="BE27" s="966"/>
      <c r="BF27" s="967"/>
      <c r="BG27" s="859"/>
      <c r="BH27" s="860"/>
      <c r="BI27" s="860"/>
      <c r="BJ27" s="860"/>
      <c r="BK27" s="860"/>
      <c r="BL27" s="859"/>
      <c r="BM27" s="860"/>
      <c r="BN27" s="860"/>
      <c r="BO27" s="860"/>
      <c r="BP27" s="860"/>
      <c r="BQ27" s="859"/>
      <c r="BR27" s="860"/>
      <c r="BS27" s="860"/>
      <c r="BT27" s="860"/>
      <c r="BU27" s="860"/>
      <c r="BV27" s="860"/>
      <c r="BW27" s="859"/>
      <c r="BX27" s="860"/>
      <c r="BY27" s="860"/>
      <c r="BZ27" s="860"/>
      <c r="CA27" s="860"/>
      <c r="CB27" s="861"/>
      <c r="CC27" s="862"/>
      <c r="CD27" s="863"/>
      <c r="CE27" s="863"/>
      <c r="CF27" s="863"/>
      <c r="CG27" s="863"/>
      <c r="CH27" s="863"/>
      <c r="CI27" s="862"/>
      <c r="CJ27" s="863"/>
      <c r="CK27" s="863"/>
      <c r="CL27" s="863"/>
      <c r="CM27" s="863"/>
      <c r="CN27" s="864"/>
      <c r="CO27" s="862"/>
      <c r="CP27" s="863"/>
      <c r="CQ27" s="863"/>
      <c r="CR27" s="863"/>
      <c r="CS27" s="863"/>
      <c r="CT27" s="864"/>
      <c r="CU27" s="884"/>
      <c r="CV27" s="885"/>
      <c r="CW27" s="885"/>
      <c r="CX27" s="885"/>
      <c r="CY27" s="886"/>
      <c r="DA27" s="297"/>
      <c r="DB27" s="297"/>
      <c r="DC27" s="297"/>
      <c r="DD27" s="297"/>
      <c r="DE27" s="297"/>
    </row>
    <row r="28" spans="1:109" ht="7.5" customHeight="1" x14ac:dyDescent="0.2">
      <c r="A28" s="304"/>
      <c r="B28" s="299"/>
      <c r="C28" s="305"/>
      <c r="D28" s="305"/>
      <c r="E28" s="305"/>
      <c r="F28" s="297"/>
      <c r="G28" s="879">
        <f>AX16</f>
        <v>9</v>
      </c>
      <c r="H28" s="879"/>
      <c r="I28" s="879"/>
      <c r="J28" s="879"/>
      <c r="K28" s="308"/>
      <c r="L28" s="879">
        <f>AS16</f>
        <v>21</v>
      </c>
      <c r="M28" s="879"/>
      <c r="N28" s="879"/>
      <c r="O28" s="879"/>
      <c r="P28" s="297"/>
      <c r="Q28" s="297"/>
      <c r="R28" s="305"/>
      <c r="T28" s="300"/>
      <c r="U28" s="299"/>
      <c r="V28" s="305"/>
      <c r="W28" s="305"/>
      <c r="X28" s="305"/>
      <c r="Y28" s="297"/>
      <c r="Z28" s="879">
        <f>AX22</f>
        <v>21</v>
      </c>
      <c r="AA28" s="879"/>
      <c r="AB28" s="879"/>
      <c r="AC28" s="879"/>
      <c r="AD28" s="308"/>
      <c r="AE28" s="879">
        <f>AS22</f>
        <v>16</v>
      </c>
      <c r="AF28" s="879"/>
      <c r="AG28" s="879"/>
      <c r="AH28" s="879"/>
      <c r="AI28" s="297"/>
      <c r="AJ28" s="297"/>
      <c r="AK28" s="305"/>
      <c r="AL28" s="288"/>
      <c r="AM28" s="517"/>
      <c r="AN28" s="965"/>
      <c r="AO28" s="966"/>
      <c r="AP28" s="966"/>
      <c r="AQ28" s="966"/>
      <c r="AR28" s="966"/>
      <c r="AS28" s="966"/>
      <c r="AT28" s="966"/>
      <c r="AU28" s="966"/>
      <c r="AV28" s="966"/>
      <c r="AW28" s="966"/>
      <c r="AX28" s="966"/>
      <c r="AY28" s="966"/>
      <c r="AZ28" s="966"/>
      <c r="BA28" s="966"/>
      <c r="BB28" s="966"/>
      <c r="BC28" s="966"/>
      <c r="BD28" s="966"/>
      <c r="BE28" s="966"/>
      <c r="BF28" s="967"/>
      <c r="BG28" s="859"/>
      <c r="BH28" s="860"/>
      <c r="BI28" s="860"/>
      <c r="BJ28" s="860"/>
      <c r="BK28" s="860"/>
      <c r="BL28" s="859"/>
      <c r="BM28" s="860"/>
      <c r="BN28" s="860"/>
      <c r="BO28" s="860"/>
      <c r="BP28" s="860"/>
      <c r="BQ28" s="859"/>
      <c r="BR28" s="860"/>
      <c r="BS28" s="860"/>
      <c r="BT28" s="860"/>
      <c r="BU28" s="860"/>
      <c r="BV28" s="860"/>
      <c r="BW28" s="859"/>
      <c r="BX28" s="860"/>
      <c r="BY28" s="860"/>
      <c r="BZ28" s="860"/>
      <c r="CA28" s="860"/>
      <c r="CB28" s="861"/>
      <c r="CC28" s="862"/>
      <c r="CD28" s="863"/>
      <c r="CE28" s="863"/>
      <c r="CF28" s="863"/>
      <c r="CG28" s="863"/>
      <c r="CH28" s="863"/>
      <c r="CI28" s="862"/>
      <c r="CJ28" s="863"/>
      <c r="CK28" s="863"/>
      <c r="CL28" s="863"/>
      <c r="CM28" s="863"/>
      <c r="CN28" s="864"/>
      <c r="CO28" s="862"/>
      <c r="CP28" s="863"/>
      <c r="CQ28" s="863"/>
      <c r="CR28" s="863"/>
      <c r="CS28" s="863"/>
      <c r="CT28" s="864"/>
      <c r="CU28" s="884"/>
      <c r="CV28" s="885"/>
      <c r="CW28" s="885"/>
      <c r="CX28" s="885"/>
      <c r="CY28" s="886"/>
      <c r="DA28" s="297"/>
      <c r="DB28" s="297"/>
      <c r="DC28" s="297"/>
      <c r="DD28" s="297"/>
      <c r="DE28" s="297"/>
    </row>
    <row r="29" spans="1:109" ht="8.1" customHeight="1" x14ac:dyDescent="0.2">
      <c r="A29" s="306"/>
      <c r="B29" s="301"/>
      <c r="C29" s="519"/>
      <c r="D29" s="519"/>
      <c r="E29" s="519"/>
      <c r="F29" s="509"/>
      <c r="G29" s="979"/>
      <c r="H29" s="979"/>
      <c r="I29" s="979"/>
      <c r="J29" s="979"/>
      <c r="K29" s="310"/>
      <c r="L29" s="979"/>
      <c r="M29" s="979"/>
      <c r="N29" s="979"/>
      <c r="O29" s="979"/>
      <c r="P29" s="509"/>
      <c r="Q29" s="509"/>
      <c r="R29" s="519"/>
      <c r="S29" s="520"/>
      <c r="T29" s="303"/>
      <c r="U29" s="301"/>
      <c r="V29" s="519"/>
      <c r="W29" s="519"/>
      <c r="X29" s="519"/>
      <c r="Y29" s="509"/>
      <c r="Z29" s="979"/>
      <c r="AA29" s="979"/>
      <c r="AB29" s="979"/>
      <c r="AC29" s="979"/>
      <c r="AD29" s="310"/>
      <c r="AE29" s="979"/>
      <c r="AF29" s="979"/>
      <c r="AG29" s="979"/>
      <c r="AH29" s="979"/>
      <c r="AI29" s="509"/>
      <c r="AJ29" s="509"/>
      <c r="AK29" s="519"/>
      <c r="AL29" s="520"/>
      <c r="AM29" s="521"/>
      <c r="AN29" s="968"/>
      <c r="AO29" s="969"/>
      <c r="AP29" s="969"/>
      <c r="AQ29" s="969"/>
      <c r="AR29" s="969"/>
      <c r="AS29" s="969"/>
      <c r="AT29" s="969"/>
      <c r="AU29" s="969"/>
      <c r="AV29" s="969"/>
      <c r="AW29" s="969"/>
      <c r="AX29" s="969"/>
      <c r="AY29" s="969"/>
      <c r="AZ29" s="969"/>
      <c r="BA29" s="969"/>
      <c r="BB29" s="969"/>
      <c r="BC29" s="969"/>
      <c r="BD29" s="969"/>
      <c r="BE29" s="969"/>
      <c r="BF29" s="970"/>
      <c r="BG29" s="859"/>
      <c r="BH29" s="860"/>
      <c r="BI29" s="860"/>
      <c r="BJ29" s="860"/>
      <c r="BK29" s="860"/>
      <c r="BL29" s="859"/>
      <c r="BM29" s="860"/>
      <c r="BN29" s="860"/>
      <c r="BO29" s="860"/>
      <c r="BP29" s="860"/>
      <c r="BQ29" s="859"/>
      <c r="BR29" s="860"/>
      <c r="BS29" s="860"/>
      <c r="BT29" s="860"/>
      <c r="BU29" s="860"/>
      <c r="BV29" s="860"/>
      <c r="BW29" s="859"/>
      <c r="BX29" s="860"/>
      <c r="BY29" s="860"/>
      <c r="BZ29" s="860"/>
      <c r="CA29" s="860"/>
      <c r="CB29" s="861"/>
      <c r="CC29" s="865"/>
      <c r="CD29" s="866"/>
      <c r="CE29" s="866"/>
      <c r="CF29" s="866"/>
      <c r="CG29" s="866"/>
      <c r="CH29" s="866"/>
      <c r="CI29" s="865"/>
      <c r="CJ29" s="866"/>
      <c r="CK29" s="866"/>
      <c r="CL29" s="866"/>
      <c r="CM29" s="866"/>
      <c r="CN29" s="867"/>
      <c r="CO29" s="865"/>
      <c r="CP29" s="866"/>
      <c r="CQ29" s="866"/>
      <c r="CR29" s="866"/>
      <c r="CS29" s="866"/>
      <c r="CT29" s="867"/>
      <c r="CU29" s="887"/>
      <c r="CV29" s="888"/>
      <c r="CW29" s="888"/>
      <c r="CX29" s="888"/>
      <c r="CY29" s="889"/>
      <c r="DA29" s="297"/>
      <c r="DB29" s="297"/>
      <c r="DC29" s="297"/>
      <c r="DD29" s="297"/>
      <c r="DE29" s="297"/>
    </row>
    <row r="30" spans="1:109" ht="8.1" customHeight="1" x14ac:dyDescent="0.2">
      <c r="E30" s="290"/>
      <c r="F30" s="290"/>
      <c r="G30" s="290"/>
      <c r="H30" s="290"/>
      <c r="I30" s="297"/>
      <c r="J30" s="297"/>
      <c r="K30" s="297"/>
      <c r="L30" s="288"/>
      <c r="M30" s="297"/>
      <c r="N30" s="297"/>
      <c r="O30" s="297"/>
      <c r="P30" s="291"/>
      <c r="Q30" s="291"/>
      <c r="R30" s="291"/>
      <c r="U30" s="290"/>
      <c r="V30" s="290"/>
      <c r="W30" s="290"/>
      <c r="X30" s="297"/>
      <c r="Y30" s="297"/>
      <c r="Z30" s="297"/>
      <c r="AA30" s="288"/>
      <c r="AB30" s="297"/>
      <c r="AC30" s="297"/>
      <c r="AD30" s="297"/>
      <c r="AE30" s="291"/>
      <c r="AF30" s="291"/>
      <c r="AG30" s="291"/>
      <c r="AJ30" s="290"/>
      <c r="AK30" s="290"/>
      <c r="AL30" s="290"/>
      <c r="AM30" s="297"/>
      <c r="AN30" s="297"/>
      <c r="AO30" s="297"/>
      <c r="AQ30" s="297"/>
      <c r="AR30" s="297"/>
      <c r="AS30" s="297"/>
      <c r="AT30" s="291"/>
      <c r="AU30" s="291"/>
      <c r="BK30" s="288"/>
      <c r="BL30" s="288"/>
    </row>
    <row r="31" spans="1:109" ht="8.1" customHeight="1" x14ac:dyDescent="0.2">
      <c r="E31" s="290"/>
      <c r="F31" s="290"/>
      <c r="G31" s="290"/>
      <c r="H31" s="290"/>
      <c r="I31" s="297"/>
      <c r="J31" s="297"/>
      <c r="K31" s="297"/>
      <c r="L31" s="288"/>
      <c r="M31" s="297"/>
      <c r="N31" s="297"/>
      <c r="O31" s="297"/>
      <c r="P31" s="291"/>
      <c r="Q31" s="291"/>
      <c r="R31" s="291"/>
      <c r="U31" s="290"/>
      <c r="V31" s="290"/>
      <c r="W31" s="290"/>
      <c r="X31" s="297"/>
      <c r="Y31" s="297"/>
      <c r="Z31" s="297"/>
      <c r="AA31" s="288"/>
      <c r="AB31" s="297"/>
      <c r="AC31" s="297"/>
      <c r="AD31" s="297"/>
      <c r="AE31" s="291"/>
      <c r="AF31" s="291"/>
      <c r="AG31" s="291"/>
      <c r="AJ31" s="290"/>
      <c r="AK31" s="290"/>
      <c r="AL31" s="290"/>
      <c r="AM31" s="297"/>
      <c r="AN31" s="297"/>
      <c r="AO31" s="297"/>
      <c r="AQ31" s="297"/>
      <c r="AR31" s="297"/>
      <c r="AS31" s="297"/>
      <c r="AT31" s="291"/>
      <c r="AU31" s="291"/>
      <c r="BK31" s="288"/>
      <c r="BL31" s="288"/>
    </row>
    <row r="32" spans="1:109" ht="15.9" customHeight="1" x14ac:dyDescent="0.2">
      <c r="A32" s="289" t="s">
        <v>63</v>
      </c>
      <c r="E32" s="290"/>
      <c r="F32" s="290"/>
      <c r="G32" s="290"/>
      <c r="H32" s="290"/>
      <c r="I32" s="297"/>
      <c r="J32" s="297"/>
      <c r="K32" s="297"/>
      <c r="L32" s="288"/>
      <c r="M32" s="297"/>
      <c r="N32" s="297"/>
      <c r="O32" s="297"/>
      <c r="P32" s="291"/>
      <c r="Q32" s="291"/>
      <c r="R32" s="291"/>
      <c r="U32" s="290"/>
      <c r="V32" s="290"/>
      <c r="W32" s="290"/>
      <c r="X32" s="297"/>
      <c r="Y32" s="297"/>
      <c r="Z32" s="297"/>
      <c r="AA32" s="288"/>
      <c r="AB32" s="297"/>
      <c r="AC32" s="297"/>
      <c r="AD32" s="297"/>
      <c r="AE32" s="291"/>
      <c r="AF32" s="291"/>
      <c r="AG32" s="291"/>
      <c r="AJ32" s="290"/>
      <c r="AK32" s="290"/>
      <c r="AL32" s="290"/>
      <c r="AM32" s="297"/>
      <c r="AN32" s="297"/>
      <c r="AO32" s="297"/>
      <c r="AQ32" s="297"/>
      <c r="AR32" s="297"/>
      <c r="AS32" s="297"/>
      <c r="AT32" s="291"/>
      <c r="AU32" s="291"/>
      <c r="BK32" s="288"/>
      <c r="BL32" s="288"/>
    </row>
    <row r="33" spans="1:109" ht="8.1" customHeight="1" x14ac:dyDescent="0.2">
      <c r="E33" s="290"/>
      <c r="F33" s="290"/>
      <c r="G33" s="290"/>
      <c r="H33" s="290"/>
      <c r="I33" s="297"/>
      <c r="J33" s="297"/>
      <c r="K33" s="297"/>
      <c r="L33" s="288"/>
      <c r="M33" s="297"/>
      <c r="N33" s="297"/>
      <c r="O33" s="297"/>
      <c r="P33" s="291"/>
      <c r="Q33" s="291"/>
      <c r="R33" s="291"/>
      <c r="U33" s="290"/>
      <c r="V33" s="290"/>
      <c r="W33" s="290"/>
      <c r="X33" s="297"/>
      <c r="Y33" s="297"/>
      <c r="Z33" s="297"/>
      <c r="AA33" s="288"/>
      <c r="AB33" s="297"/>
      <c r="AC33" s="297"/>
      <c r="AD33" s="297"/>
      <c r="AE33" s="291"/>
      <c r="AF33" s="291"/>
      <c r="AG33" s="291"/>
      <c r="AJ33" s="290"/>
      <c r="AK33" s="290"/>
      <c r="AL33" s="290"/>
      <c r="AM33" s="297"/>
      <c r="AN33" s="297"/>
      <c r="AO33" s="297"/>
      <c r="AQ33" s="297"/>
      <c r="AR33" s="297"/>
      <c r="AS33" s="297"/>
      <c r="AT33" s="291"/>
      <c r="AU33" s="291"/>
      <c r="BK33" s="288"/>
      <c r="BL33" s="288"/>
    </row>
    <row r="34" spans="1:109" ht="7.5" customHeight="1" x14ac:dyDescent="0.2">
      <c r="A34" s="976" t="s">
        <v>3</v>
      </c>
      <c r="B34" s="293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3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5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859" t="s">
        <v>49</v>
      </c>
      <c r="BH34" s="860"/>
      <c r="BI34" s="860"/>
      <c r="BJ34" s="860"/>
      <c r="BK34" s="860"/>
      <c r="BL34" s="859" t="s">
        <v>1</v>
      </c>
      <c r="BM34" s="860"/>
      <c r="BN34" s="860"/>
      <c r="BO34" s="860"/>
      <c r="BP34" s="860"/>
      <c r="BQ34" s="859" t="s">
        <v>15</v>
      </c>
      <c r="BR34" s="860"/>
      <c r="BS34" s="860"/>
      <c r="BT34" s="860"/>
      <c r="BU34" s="860"/>
      <c r="BV34" s="860"/>
      <c r="BW34" s="860"/>
      <c r="BX34" s="860"/>
      <c r="BY34" s="860"/>
      <c r="BZ34" s="860"/>
      <c r="CA34" s="860"/>
      <c r="CB34" s="861"/>
      <c r="CC34" s="874" t="s">
        <v>52</v>
      </c>
      <c r="CD34" s="875"/>
      <c r="CE34" s="875"/>
      <c r="CF34" s="875"/>
      <c r="CG34" s="875"/>
      <c r="CH34" s="875"/>
      <c r="CI34" s="875"/>
      <c r="CJ34" s="875"/>
      <c r="CK34" s="875"/>
      <c r="CL34" s="875"/>
      <c r="CM34" s="875"/>
      <c r="CN34" s="875"/>
      <c r="CO34" s="875"/>
      <c r="CP34" s="875"/>
      <c r="CQ34" s="875"/>
      <c r="CR34" s="875"/>
      <c r="CS34" s="875"/>
      <c r="CT34" s="876"/>
      <c r="CU34" s="874" t="s">
        <v>62</v>
      </c>
      <c r="CV34" s="875"/>
      <c r="CW34" s="875"/>
      <c r="CX34" s="875"/>
      <c r="CY34" s="876"/>
      <c r="DA34" s="297"/>
      <c r="DB34" s="297"/>
      <c r="DC34" s="297"/>
      <c r="DD34" s="297"/>
      <c r="DE34" s="297"/>
    </row>
    <row r="35" spans="1:109" ht="7.5" customHeight="1" x14ac:dyDescent="0.2">
      <c r="A35" s="977"/>
      <c r="B35" s="878" t="str">
        <f>A40</f>
        <v>京都想和クラブ</v>
      </c>
      <c r="C35" s="879"/>
      <c r="D35" s="879"/>
      <c r="E35" s="879"/>
      <c r="F35" s="879"/>
      <c r="G35" s="879"/>
      <c r="H35" s="879"/>
      <c r="I35" s="879"/>
      <c r="J35" s="879"/>
      <c r="K35" s="879"/>
      <c r="L35" s="879"/>
      <c r="M35" s="879"/>
      <c r="N35" s="879"/>
      <c r="O35" s="879"/>
      <c r="P35" s="879"/>
      <c r="Q35" s="879"/>
      <c r="R35" s="879"/>
      <c r="S35" s="879"/>
      <c r="T35" s="879"/>
      <c r="U35" s="878" t="str">
        <f>A46</f>
        <v>kyotoＣＲＥＡ　</v>
      </c>
      <c r="V35" s="879"/>
      <c r="W35" s="879"/>
      <c r="X35" s="879"/>
      <c r="Y35" s="879"/>
      <c r="Z35" s="879"/>
      <c r="AA35" s="879"/>
      <c r="AB35" s="879"/>
      <c r="AC35" s="879"/>
      <c r="AD35" s="879"/>
      <c r="AE35" s="879"/>
      <c r="AF35" s="879"/>
      <c r="AG35" s="879"/>
      <c r="AH35" s="879"/>
      <c r="AI35" s="879"/>
      <c r="AJ35" s="879"/>
      <c r="AK35" s="879"/>
      <c r="AL35" s="879"/>
      <c r="AM35" s="880"/>
      <c r="AN35" s="879" t="str">
        <f>A52</f>
        <v>Ｔｒｕｅ　ｏｎｅ</v>
      </c>
      <c r="AO35" s="879"/>
      <c r="AP35" s="879"/>
      <c r="AQ35" s="879"/>
      <c r="AR35" s="879"/>
      <c r="AS35" s="879"/>
      <c r="AT35" s="879"/>
      <c r="AU35" s="879"/>
      <c r="AV35" s="879"/>
      <c r="AW35" s="879"/>
      <c r="AX35" s="879"/>
      <c r="AY35" s="879"/>
      <c r="AZ35" s="879"/>
      <c r="BA35" s="879"/>
      <c r="BB35" s="879"/>
      <c r="BC35" s="879"/>
      <c r="BD35" s="879"/>
      <c r="BE35" s="879"/>
      <c r="BF35" s="880"/>
      <c r="BG35" s="859"/>
      <c r="BH35" s="860"/>
      <c r="BI35" s="860"/>
      <c r="BJ35" s="860"/>
      <c r="BK35" s="860"/>
      <c r="BL35" s="859"/>
      <c r="BM35" s="860"/>
      <c r="BN35" s="860"/>
      <c r="BO35" s="860"/>
      <c r="BP35" s="860"/>
      <c r="BQ35" s="859"/>
      <c r="BR35" s="860"/>
      <c r="BS35" s="860"/>
      <c r="BT35" s="860"/>
      <c r="BU35" s="860"/>
      <c r="BV35" s="860"/>
      <c r="BW35" s="860"/>
      <c r="BX35" s="860"/>
      <c r="BY35" s="860"/>
      <c r="BZ35" s="860"/>
      <c r="CA35" s="860"/>
      <c r="CB35" s="861"/>
      <c r="CC35" s="865"/>
      <c r="CD35" s="866"/>
      <c r="CE35" s="866"/>
      <c r="CF35" s="866"/>
      <c r="CG35" s="866"/>
      <c r="CH35" s="866"/>
      <c r="CI35" s="866"/>
      <c r="CJ35" s="866"/>
      <c r="CK35" s="866"/>
      <c r="CL35" s="866"/>
      <c r="CM35" s="866"/>
      <c r="CN35" s="866"/>
      <c r="CO35" s="866"/>
      <c r="CP35" s="866"/>
      <c r="CQ35" s="866"/>
      <c r="CR35" s="866"/>
      <c r="CS35" s="866"/>
      <c r="CT35" s="867"/>
      <c r="CU35" s="862"/>
      <c r="CV35" s="863"/>
      <c r="CW35" s="863"/>
      <c r="CX35" s="863"/>
      <c r="CY35" s="864"/>
      <c r="DA35" s="297"/>
      <c r="DB35" s="297"/>
      <c r="DC35" s="297"/>
      <c r="DD35" s="297"/>
      <c r="DE35" s="297"/>
    </row>
    <row r="36" spans="1:109" ht="7.5" customHeight="1" x14ac:dyDescent="0.2">
      <c r="A36" s="977"/>
      <c r="B36" s="878"/>
      <c r="C36" s="879"/>
      <c r="D36" s="879"/>
      <c r="E36" s="879"/>
      <c r="F36" s="879"/>
      <c r="G36" s="879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8"/>
      <c r="V36" s="879"/>
      <c r="W36" s="879"/>
      <c r="X36" s="879"/>
      <c r="Y36" s="879"/>
      <c r="Z36" s="879"/>
      <c r="AA36" s="879"/>
      <c r="AB36" s="879"/>
      <c r="AC36" s="879"/>
      <c r="AD36" s="879"/>
      <c r="AE36" s="879"/>
      <c r="AF36" s="879"/>
      <c r="AG36" s="879"/>
      <c r="AH36" s="879"/>
      <c r="AI36" s="879"/>
      <c r="AJ36" s="879"/>
      <c r="AK36" s="879"/>
      <c r="AL36" s="879"/>
      <c r="AM36" s="880"/>
      <c r="AN36" s="879"/>
      <c r="AO36" s="879"/>
      <c r="AP36" s="879"/>
      <c r="AQ36" s="879"/>
      <c r="AR36" s="879"/>
      <c r="AS36" s="879"/>
      <c r="AT36" s="879"/>
      <c r="AU36" s="879"/>
      <c r="AV36" s="879"/>
      <c r="AW36" s="879"/>
      <c r="AX36" s="879"/>
      <c r="AY36" s="879"/>
      <c r="AZ36" s="879"/>
      <c r="BA36" s="879"/>
      <c r="BB36" s="879"/>
      <c r="BC36" s="879"/>
      <c r="BD36" s="879"/>
      <c r="BE36" s="879"/>
      <c r="BF36" s="880"/>
      <c r="BG36" s="859"/>
      <c r="BH36" s="860"/>
      <c r="BI36" s="860"/>
      <c r="BJ36" s="860"/>
      <c r="BK36" s="860"/>
      <c r="BL36" s="859"/>
      <c r="BM36" s="860"/>
      <c r="BN36" s="860"/>
      <c r="BO36" s="860"/>
      <c r="BP36" s="860"/>
      <c r="BQ36" s="859" t="s">
        <v>8</v>
      </c>
      <c r="BR36" s="860"/>
      <c r="BS36" s="860"/>
      <c r="BT36" s="860"/>
      <c r="BU36" s="860"/>
      <c r="BV36" s="860"/>
      <c r="BW36" s="859" t="s">
        <v>9</v>
      </c>
      <c r="BX36" s="860"/>
      <c r="BY36" s="860"/>
      <c r="BZ36" s="860"/>
      <c r="CA36" s="860"/>
      <c r="CB36" s="861"/>
      <c r="CC36" s="862" t="s">
        <v>8</v>
      </c>
      <c r="CD36" s="863"/>
      <c r="CE36" s="863"/>
      <c r="CF36" s="863"/>
      <c r="CG36" s="863"/>
      <c r="CH36" s="864"/>
      <c r="CI36" s="862" t="s">
        <v>9</v>
      </c>
      <c r="CJ36" s="863"/>
      <c r="CK36" s="863"/>
      <c r="CL36" s="863"/>
      <c r="CM36" s="863"/>
      <c r="CN36" s="864"/>
      <c r="CO36" s="868" t="s">
        <v>11</v>
      </c>
      <c r="CP36" s="869"/>
      <c r="CQ36" s="869"/>
      <c r="CR36" s="869"/>
      <c r="CS36" s="869"/>
      <c r="CT36" s="870"/>
      <c r="CU36" s="862"/>
      <c r="CV36" s="863"/>
      <c r="CW36" s="863"/>
      <c r="CX36" s="863"/>
      <c r="CY36" s="864"/>
      <c r="DA36" s="297"/>
      <c r="DB36" s="297"/>
      <c r="DC36" s="297"/>
      <c r="DD36" s="297"/>
      <c r="DE36" s="297"/>
    </row>
    <row r="37" spans="1:109" ht="7.5" customHeight="1" x14ac:dyDescent="0.2">
      <c r="A37" s="977"/>
      <c r="B37" s="299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300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3"/>
      <c r="AN37" s="301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3"/>
      <c r="BG37" s="859"/>
      <c r="BH37" s="860"/>
      <c r="BI37" s="860"/>
      <c r="BJ37" s="860"/>
      <c r="BK37" s="860"/>
      <c r="BL37" s="859"/>
      <c r="BM37" s="860"/>
      <c r="BN37" s="860"/>
      <c r="BO37" s="860"/>
      <c r="BP37" s="860"/>
      <c r="BQ37" s="859"/>
      <c r="BR37" s="860"/>
      <c r="BS37" s="860"/>
      <c r="BT37" s="860"/>
      <c r="BU37" s="860"/>
      <c r="BV37" s="860"/>
      <c r="BW37" s="859"/>
      <c r="BX37" s="860"/>
      <c r="BY37" s="860"/>
      <c r="BZ37" s="860"/>
      <c r="CA37" s="860"/>
      <c r="CB37" s="861"/>
      <c r="CC37" s="865"/>
      <c r="CD37" s="866"/>
      <c r="CE37" s="866"/>
      <c r="CF37" s="866"/>
      <c r="CG37" s="866"/>
      <c r="CH37" s="867"/>
      <c r="CI37" s="865"/>
      <c r="CJ37" s="866"/>
      <c r="CK37" s="866"/>
      <c r="CL37" s="866"/>
      <c r="CM37" s="866"/>
      <c r="CN37" s="867"/>
      <c r="CO37" s="871"/>
      <c r="CP37" s="872"/>
      <c r="CQ37" s="872"/>
      <c r="CR37" s="872"/>
      <c r="CS37" s="872"/>
      <c r="CT37" s="873"/>
      <c r="CU37" s="865"/>
      <c r="CV37" s="866"/>
      <c r="CW37" s="866"/>
      <c r="CX37" s="866"/>
      <c r="CY37" s="867"/>
      <c r="DA37" s="297"/>
      <c r="DB37" s="297"/>
      <c r="DC37" s="297"/>
      <c r="DD37" s="297"/>
      <c r="DE37" s="297"/>
    </row>
    <row r="38" spans="1:109" ht="7.5" customHeight="1" x14ac:dyDescent="0.2">
      <c r="A38" s="960">
        <v>4</v>
      </c>
      <c r="B38" s="962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963"/>
      <c r="P38" s="963"/>
      <c r="Q38" s="963"/>
      <c r="R38" s="963"/>
      <c r="S38" s="963"/>
      <c r="T38" s="964"/>
      <c r="U38" s="293"/>
      <c r="V38" s="294"/>
      <c r="W38" s="294"/>
      <c r="X38" s="294"/>
      <c r="Y38" s="507"/>
      <c r="Z38" s="879">
        <f>A・Bグループ集計表!S29</f>
        <v>21</v>
      </c>
      <c r="AA38" s="879"/>
      <c r="AB38" s="879"/>
      <c r="AC38" s="879"/>
      <c r="AD38" s="308"/>
      <c r="AE38" s="879">
        <f>A・Bグループ集計表!U29</f>
        <v>3</v>
      </c>
      <c r="AF38" s="879"/>
      <c r="AG38" s="879"/>
      <c r="AH38" s="879"/>
      <c r="AI38" s="972" t="str">
        <f>A・Bグループ集計表!V28</f>
        <v>38”</v>
      </c>
      <c r="AJ38" s="972"/>
      <c r="AK38" s="972"/>
      <c r="AL38" s="972"/>
      <c r="AM38" s="973"/>
      <c r="AN38" s="506"/>
      <c r="AO38" s="294"/>
      <c r="AP38" s="294"/>
      <c r="AQ38" s="294"/>
      <c r="AR38" s="507"/>
      <c r="AS38" s="879">
        <f>A・Bグループ集計表!$Z$29</f>
        <v>21</v>
      </c>
      <c r="AT38" s="879"/>
      <c r="AU38" s="879"/>
      <c r="AV38" s="879"/>
      <c r="AW38" s="308"/>
      <c r="AX38" s="879">
        <f>A・Bグループ集計表!$AB$29</f>
        <v>4</v>
      </c>
      <c r="AY38" s="879"/>
      <c r="AZ38" s="879"/>
      <c r="BA38" s="879"/>
      <c r="BB38" s="972" t="str">
        <f>A・Bグループ集計表!AC28</f>
        <v>57”</v>
      </c>
      <c r="BC38" s="972"/>
      <c r="BD38" s="972"/>
      <c r="BE38" s="972"/>
      <c r="BF38" s="973"/>
      <c r="BG38" s="859">
        <f>A・Bグループ集計表!J50</f>
        <v>2</v>
      </c>
      <c r="BH38" s="860"/>
      <c r="BI38" s="860"/>
      <c r="BJ38" s="860"/>
      <c r="BK38" s="860"/>
      <c r="BL38" s="859">
        <f>A・Bグループ集計表!L50</f>
        <v>0</v>
      </c>
      <c r="BM38" s="860"/>
      <c r="BN38" s="860"/>
      <c r="BO38" s="860"/>
      <c r="BP38" s="860"/>
      <c r="BQ38" s="859">
        <f>A・Bグループ集計表!V50</f>
        <v>4</v>
      </c>
      <c r="BR38" s="860"/>
      <c r="BS38" s="860"/>
      <c r="BT38" s="860"/>
      <c r="BU38" s="860"/>
      <c r="BV38" s="860"/>
      <c r="BW38" s="859">
        <f>A・Bグループ集計表!Y50</f>
        <v>0</v>
      </c>
      <c r="BX38" s="860"/>
      <c r="BY38" s="860"/>
      <c r="BZ38" s="860"/>
      <c r="CA38" s="860"/>
      <c r="CB38" s="861"/>
      <c r="CC38" s="874">
        <f>A・Bグループ集計表!AL50</f>
        <v>84</v>
      </c>
      <c r="CD38" s="875"/>
      <c r="CE38" s="875"/>
      <c r="CF38" s="875"/>
      <c r="CG38" s="875"/>
      <c r="CH38" s="875"/>
      <c r="CI38" s="874">
        <f>A・Bグループ集計表!AN50</f>
        <v>18</v>
      </c>
      <c r="CJ38" s="875"/>
      <c r="CK38" s="875"/>
      <c r="CL38" s="875"/>
      <c r="CM38" s="875"/>
      <c r="CN38" s="876"/>
      <c r="CO38" s="874">
        <f>A・Bグループ集計表!AR50</f>
        <v>4.666666666666667</v>
      </c>
      <c r="CP38" s="875"/>
      <c r="CQ38" s="875"/>
      <c r="CR38" s="875"/>
      <c r="CS38" s="875"/>
      <c r="CT38" s="876"/>
      <c r="CU38" s="874"/>
      <c r="CV38" s="875"/>
      <c r="CW38" s="875"/>
      <c r="CX38" s="875"/>
      <c r="CY38" s="876"/>
      <c r="DA38" s="297"/>
      <c r="DB38" s="297"/>
      <c r="DC38" s="297"/>
      <c r="DD38" s="297"/>
      <c r="DE38" s="297"/>
    </row>
    <row r="39" spans="1:109" ht="7.5" customHeight="1" x14ac:dyDescent="0.2">
      <c r="A39" s="961"/>
      <c r="B39" s="965"/>
      <c r="C39" s="966"/>
      <c r="D39" s="966"/>
      <c r="E39" s="966"/>
      <c r="F39" s="966"/>
      <c r="G39" s="966"/>
      <c r="H39" s="966"/>
      <c r="I39" s="966"/>
      <c r="J39" s="966"/>
      <c r="K39" s="966"/>
      <c r="L39" s="966"/>
      <c r="M39" s="966"/>
      <c r="N39" s="966"/>
      <c r="O39" s="966"/>
      <c r="P39" s="966"/>
      <c r="Q39" s="966"/>
      <c r="R39" s="966"/>
      <c r="S39" s="966"/>
      <c r="T39" s="967"/>
      <c r="U39" s="299"/>
      <c r="V39" s="297"/>
      <c r="W39" s="297"/>
      <c r="X39" s="297"/>
      <c r="Y39" s="297"/>
      <c r="Z39" s="879"/>
      <c r="AA39" s="879"/>
      <c r="AB39" s="879"/>
      <c r="AC39" s="879"/>
      <c r="AD39" s="309"/>
      <c r="AE39" s="879"/>
      <c r="AF39" s="879"/>
      <c r="AG39" s="879"/>
      <c r="AH39" s="879"/>
      <c r="AI39" s="974"/>
      <c r="AJ39" s="974"/>
      <c r="AK39" s="974"/>
      <c r="AL39" s="974"/>
      <c r="AM39" s="975"/>
      <c r="AN39" s="296"/>
      <c r="AO39" s="297"/>
      <c r="AP39" s="297"/>
      <c r="AQ39" s="297"/>
      <c r="AR39" s="297"/>
      <c r="AS39" s="879"/>
      <c r="AT39" s="879"/>
      <c r="AU39" s="879"/>
      <c r="AV39" s="879"/>
      <c r="AW39" s="309"/>
      <c r="AX39" s="879"/>
      <c r="AY39" s="879"/>
      <c r="AZ39" s="879"/>
      <c r="BA39" s="879"/>
      <c r="BB39" s="974"/>
      <c r="BC39" s="974"/>
      <c r="BD39" s="974"/>
      <c r="BE39" s="974"/>
      <c r="BF39" s="975"/>
      <c r="BG39" s="859"/>
      <c r="BH39" s="860"/>
      <c r="BI39" s="860"/>
      <c r="BJ39" s="860"/>
      <c r="BK39" s="860"/>
      <c r="BL39" s="859"/>
      <c r="BM39" s="860"/>
      <c r="BN39" s="860"/>
      <c r="BO39" s="860"/>
      <c r="BP39" s="860"/>
      <c r="BQ39" s="859"/>
      <c r="BR39" s="860"/>
      <c r="BS39" s="860"/>
      <c r="BT39" s="860"/>
      <c r="BU39" s="860"/>
      <c r="BV39" s="860"/>
      <c r="BW39" s="859"/>
      <c r="BX39" s="860"/>
      <c r="BY39" s="860"/>
      <c r="BZ39" s="860"/>
      <c r="CA39" s="860"/>
      <c r="CB39" s="861"/>
      <c r="CC39" s="862"/>
      <c r="CD39" s="863"/>
      <c r="CE39" s="863"/>
      <c r="CF39" s="863"/>
      <c r="CG39" s="863"/>
      <c r="CH39" s="863"/>
      <c r="CI39" s="862"/>
      <c r="CJ39" s="863"/>
      <c r="CK39" s="863"/>
      <c r="CL39" s="863"/>
      <c r="CM39" s="863"/>
      <c r="CN39" s="864"/>
      <c r="CO39" s="862"/>
      <c r="CP39" s="863"/>
      <c r="CQ39" s="863"/>
      <c r="CR39" s="863"/>
      <c r="CS39" s="863"/>
      <c r="CT39" s="864"/>
      <c r="CU39" s="862"/>
      <c r="CV39" s="863"/>
      <c r="CW39" s="863"/>
      <c r="CX39" s="863"/>
      <c r="CY39" s="864"/>
      <c r="DA39" s="297"/>
      <c r="DB39" s="297"/>
      <c r="DC39" s="297"/>
      <c r="DD39" s="297"/>
      <c r="DE39" s="297"/>
    </row>
    <row r="40" spans="1:109" ht="7.5" customHeight="1" x14ac:dyDescent="0.2">
      <c r="A40" s="978" t="str">
        <f>IFERROR(VLOOKUP(A38,'抽選会用 '!$C$7:$D$28,2,FALSE),"")</f>
        <v>京都想和クラブ</v>
      </c>
      <c r="B40" s="965"/>
      <c r="C40" s="966"/>
      <c r="D40" s="966"/>
      <c r="E40" s="966"/>
      <c r="F40" s="966"/>
      <c r="G40" s="966"/>
      <c r="H40" s="966"/>
      <c r="I40" s="966"/>
      <c r="J40" s="966"/>
      <c r="K40" s="966"/>
      <c r="L40" s="966"/>
      <c r="M40" s="966"/>
      <c r="N40" s="966"/>
      <c r="O40" s="966"/>
      <c r="P40" s="966"/>
      <c r="Q40" s="966"/>
      <c r="R40" s="966"/>
      <c r="S40" s="966"/>
      <c r="T40" s="967"/>
      <c r="U40" s="296"/>
      <c r="V40" s="863">
        <f>A・Bグループ集計表!Q30</f>
        <v>2</v>
      </c>
      <c r="W40" s="863"/>
      <c r="X40" s="863"/>
      <c r="Y40" s="863"/>
      <c r="Z40" s="879">
        <f>A・Bグループ集計表!S30</f>
        <v>0</v>
      </c>
      <c r="AA40" s="879"/>
      <c r="AB40" s="879"/>
      <c r="AC40" s="879"/>
      <c r="AD40" s="308"/>
      <c r="AE40" s="879">
        <f>A・Bグループ集計表!U30</f>
        <v>0</v>
      </c>
      <c r="AF40" s="879"/>
      <c r="AG40" s="879"/>
      <c r="AH40" s="879"/>
      <c r="AI40" s="863">
        <f>A・Bグループ集計表!W30</f>
        <v>0</v>
      </c>
      <c r="AJ40" s="863"/>
      <c r="AK40" s="863"/>
      <c r="AL40" s="863"/>
      <c r="AM40" s="298"/>
      <c r="AN40" s="296"/>
      <c r="AO40" s="863">
        <f>A・Bグループ集計表!$X$30</f>
        <v>2</v>
      </c>
      <c r="AP40" s="863"/>
      <c r="AQ40" s="863"/>
      <c r="AR40" s="863"/>
      <c r="AS40" s="879">
        <f>A・Bグループ集計表!$Z$30</f>
        <v>0</v>
      </c>
      <c r="AT40" s="879"/>
      <c r="AU40" s="879"/>
      <c r="AV40" s="879"/>
      <c r="AW40" s="308"/>
      <c r="AX40" s="879">
        <f>A・Bグループ集計表!$AB$30</f>
        <v>0</v>
      </c>
      <c r="AY40" s="879"/>
      <c r="AZ40" s="879"/>
      <c r="BA40" s="879"/>
      <c r="BB40" s="863">
        <f>A・Bグループ集計表!$AD$30</f>
        <v>0</v>
      </c>
      <c r="BC40" s="863"/>
      <c r="BD40" s="863"/>
      <c r="BE40" s="863"/>
      <c r="BF40" s="513"/>
      <c r="BG40" s="859"/>
      <c r="BH40" s="860"/>
      <c r="BI40" s="860"/>
      <c r="BJ40" s="860"/>
      <c r="BK40" s="860"/>
      <c r="BL40" s="859"/>
      <c r="BM40" s="860"/>
      <c r="BN40" s="860"/>
      <c r="BO40" s="860"/>
      <c r="BP40" s="860"/>
      <c r="BQ40" s="859"/>
      <c r="BR40" s="860"/>
      <c r="BS40" s="860"/>
      <c r="BT40" s="860"/>
      <c r="BU40" s="860"/>
      <c r="BV40" s="860"/>
      <c r="BW40" s="859"/>
      <c r="BX40" s="860"/>
      <c r="BY40" s="860"/>
      <c r="BZ40" s="860"/>
      <c r="CA40" s="860"/>
      <c r="CB40" s="861"/>
      <c r="CC40" s="862"/>
      <c r="CD40" s="863"/>
      <c r="CE40" s="863"/>
      <c r="CF40" s="863"/>
      <c r="CG40" s="863"/>
      <c r="CH40" s="863"/>
      <c r="CI40" s="862"/>
      <c r="CJ40" s="863"/>
      <c r="CK40" s="863"/>
      <c r="CL40" s="863"/>
      <c r="CM40" s="863"/>
      <c r="CN40" s="864"/>
      <c r="CO40" s="862"/>
      <c r="CP40" s="863"/>
      <c r="CQ40" s="863"/>
      <c r="CR40" s="863"/>
      <c r="CS40" s="863"/>
      <c r="CT40" s="864"/>
      <c r="CU40" s="862"/>
      <c r="CV40" s="863"/>
      <c r="CW40" s="863"/>
      <c r="CX40" s="863"/>
      <c r="CY40" s="864"/>
      <c r="DA40" s="297"/>
      <c r="DB40" s="297"/>
      <c r="DC40" s="297"/>
      <c r="DD40" s="297"/>
      <c r="DE40" s="297"/>
    </row>
    <row r="41" spans="1:109" ht="7.5" customHeight="1" x14ac:dyDescent="0.2">
      <c r="A41" s="978" t="str">
        <f>IFERROR(VLOOKUP(A40,'抽選会用 '!$C$7:$D$28,3,FALSE),"")</f>
        <v/>
      </c>
      <c r="B41" s="965"/>
      <c r="C41" s="966"/>
      <c r="D41" s="966"/>
      <c r="E41" s="966"/>
      <c r="F41" s="966"/>
      <c r="G41" s="966"/>
      <c r="H41" s="966"/>
      <c r="I41" s="966"/>
      <c r="J41" s="966"/>
      <c r="K41" s="966"/>
      <c r="L41" s="966"/>
      <c r="M41" s="966"/>
      <c r="N41" s="966"/>
      <c r="O41" s="966"/>
      <c r="P41" s="966"/>
      <c r="Q41" s="966"/>
      <c r="R41" s="966"/>
      <c r="S41" s="966"/>
      <c r="T41" s="967"/>
      <c r="U41" s="296"/>
      <c r="V41" s="863"/>
      <c r="W41" s="863"/>
      <c r="X41" s="863"/>
      <c r="Y41" s="863"/>
      <c r="Z41" s="879"/>
      <c r="AA41" s="879"/>
      <c r="AB41" s="879"/>
      <c r="AC41" s="879"/>
      <c r="AD41" s="308"/>
      <c r="AE41" s="879"/>
      <c r="AF41" s="879"/>
      <c r="AG41" s="879"/>
      <c r="AH41" s="879"/>
      <c r="AI41" s="863"/>
      <c r="AJ41" s="863"/>
      <c r="AK41" s="863"/>
      <c r="AL41" s="863"/>
      <c r="AM41" s="298"/>
      <c r="AN41" s="296"/>
      <c r="AO41" s="863"/>
      <c r="AP41" s="863"/>
      <c r="AQ41" s="863"/>
      <c r="AR41" s="863"/>
      <c r="AS41" s="879"/>
      <c r="AT41" s="879"/>
      <c r="AU41" s="879"/>
      <c r="AV41" s="879"/>
      <c r="AW41" s="308"/>
      <c r="AX41" s="879"/>
      <c r="AY41" s="879"/>
      <c r="AZ41" s="879"/>
      <c r="BA41" s="879"/>
      <c r="BB41" s="863"/>
      <c r="BC41" s="863"/>
      <c r="BD41" s="863"/>
      <c r="BE41" s="863"/>
      <c r="BF41" s="513"/>
      <c r="BG41" s="859"/>
      <c r="BH41" s="860"/>
      <c r="BI41" s="860"/>
      <c r="BJ41" s="860"/>
      <c r="BK41" s="860"/>
      <c r="BL41" s="859"/>
      <c r="BM41" s="860"/>
      <c r="BN41" s="860"/>
      <c r="BO41" s="860"/>
      <c r="BP41" s="860"/>
      <c r="BQ41" s="859"/>
      <c r="BR41" s="860"/>
      <c r="BS41" s="860"/>
      <c r="BT41" s="860"/>
      <c r="BU41" s="860"/>
      <c r="BV41" s="860"/>
      <c r="BW41" s="859"/>
      <c r="BX41" s="860"/>
      <c r="BY41" s="860"/>
      <c r="BZ41" s="860"/>
      <c r="CA41" s="860"/>
      <c r="CB41" s="861"/>
      <c r="CC41" s="862"/>
      <c r="CD41" s="863"/>
      <c r="CE41" s="863"/>
      <c r="CF41" s="863"/>
      <c r="CG41" s="863"/>
      <c r="CH41" s="863"/>
      <c r="CI41" s="862"/>
      <c r="CJ41" s="863"/>
      <c r="CK41" s="863"/>
      <c r="CL41" s="863"/>
      <c r="CM41" s="863"/>
      <c r="CN41" s="864"/>
      <c r="CO41" s="862"/>
      <c r="CP41" s="863"/>
      <c r="CQ41" s="863"/>
      <c r="CR41" s="863"/>
      <c r="CS41" s="863"/>
      <c r="CT41" s="864"/>
      <c r="CU41" s="862"/>
      <c r="CV41" s="863"/>
      <c r="CW41" s="863"/>
      <c r="CX41" s="863"/>
      <c r="CY41" s="864"/>
      <c r="DA41" s="297"/>
      <c r="DB41" s="297"/>
      <c r="DC41" s="297"/>
      <c r="DD41" s="297"/>
      <c r="DE41" s="297"/>
    </row>
    <row r="42" spans="1:109" ht="7.5" customHeight="1" x14ac:dyDescent="0.2">
      <c r="A42" s="304"/>
      <c r="B42" s="965"/>
      <c r="C42" s="966"/>
      <c r="D42" s="966"/>
      <c r="E42" s="966"/>
      <c r="F42" s="966"/>
      <c r="G42" s="966"/>
      <c r="H42" s="966"/>
      <c r="I42" s="966"/>
      <c r="J42" s="966"/>
      <c r="K42" s="966"/>
      <c r="L42" s="966"/>
      <c r="M42" s="966"/>
      <c r="N42" s="966"/>
      <c r="O42" s="966"/>
      <c r="P42" s="966"/>
      <c r="Q42" s="966"/>
      <c r="R42" s="966"/>
      <c r="S42" s="966"/>
      <c r="T42" s="967"/>
      <c r="U42" s="299"/>
      <c r="V42" s="305"/>
      <c r="W42" s="305"/>
      <c r="X42" s="305"/>
      <c r="Y42" s="297"/>
      <c r="Z42" s="879">
        <f>A・Bグループ集計表!S31</f>
        <v>21</v>
      </c>
      <c r="AA42" s="879"/>
      <c r="AB42" s="879"/>
      <c r="AC42" s="879"/>
      <c r="AD42" s="308"/>
      <c r="AE42" s="879">
        <f>A・Bグループ集計表!U31</f>
        <v>4</v>
      </c>
      <c r="AF42" s="879"/>
      <c r="AG42" s="879"/>
      <c r="AH42" s="879"/>
      <c r="AI42" s="297"/>
      <c r="AJ42" s="297"/>
      <c r="AK42" s="305"/>
      <c r="AL42" s="288"/>
      <c r="AM42" s="300"/>
      <c r="AN42" s="296"/>
      <c r="AO42" s="305"/>
      <c r="AP42" s="305"/>
      <c r="AQ42" s="305"/>
      <c r="AR42" s="297"/>
      <c r="AS42" s="879">
        <f>A・Bグループ集計表!$Z$31</f>
        <v>21</v>
      </c>
      <c r="AT42" s="879"/>
      <c r="AU42" s="879"/>
      <c r="AV42" s="879"/>
      <c r="AW42" s="308"/>
      <c r="AX42" s="879">
        <f>A・Bグループ集計表!$AB$31</f>
        <v>7</v>
      </c>
      <c r="AY42" s="879"/>
      <c r="AZ42" s="879"/>
      <c r="BA42" s="879"/>
      <c r="BB42" s="297"/>
      <c r="BC42" s="297"/>
      <c r="BD42" s="305"/>
      <c r="BE42" s="288"/>
      <c r="BF42" s="513"/>
      <c r="BG42" s="859"/>
      <c r="BH42" s="860"/>
      <c r="BI42" s="860"/>
      <c r="BJ42" s="860"/>
      <c r="BK42" s="860"/>
      <c r="BL42" s="859"/>
      <c r="BM42" s="860"/>
      <c r="BN42" s="860"/>
      <c r="BO42" s="860"/>
      <c r="BP42" s="860"/>
      <c r="BQ42" s="859"/>
      <c r="BR42" s="860"/>
      <c r="BS42" s="860"/>
      <c r="BT42" s="860"/>
      <c r="BU42" s="860"/>
      <c r="BV42" s="860"/>
      <c r="BW42" s="859"/>
      <c r="BX42" s="860"/>
      <c r="BY42" s="860"/>
      <c r="BZ42" s="860"/>
      <c r="CA42" s="860"/>
      <c r="CB42" s="861"/>
      <c r="CC42" s="862"/>
      <c r="CD42" s="863"/>
      <c r="CE42" s="863"/>
      <c r="CF42" s="863"/>
      <c r="CG42" s="863"/>
      <c r="CH42" s="863"/>
      <c r="CI42" s="862"/>
      <c r="CJ42" s="863"/>
      <c r="CK42" s="863"/>
      <c r="CL42" s="863"/>
      <c r="CM42" s="863"/>
      <c r="CN42" s="864"/>
      <c r="CO42" s="862"/>
      <c r="CP42" s="863"/>
      <c r="CQ42" s="863"/>
      <c r="CR42" s="863"/>
      <c r="CS42" s="863"/>
      <c r="CT42" s="864"/>
      <c r="CU42" s="862"/>
      <c r="CV42" s="863"/>
      <c r="CW42" s="863"/>
      <c r="CX42" s="863"/>
      <c r="CY42" s="864"/>
      <c r="DA42" s="297"/>
      <c r="DB42" s="297"/>
      <c r="DC42" s="297"/>
      <c r="DD42" s="297"/>
      <c r="DE42" s="297"/>
    </row>
    <row r="43" spans="1:109" ht="7.5" customHeight="1" x14ac:dyDescent="0.2">
      <c r="A43" s="306"/>
      <c r="B43" s="968"/>
      <c r="C43" s="969"/>
      <c r="D43" s="969"/>
      <c r="E43" s="969"/>
      <c r="F43" s="969"/>
      <c r="G43" s="969"/>
      <c r="H43" s="969"/>
      <c r="I43" s="969"/>
      <c r="J43" s="969"/>
      <c r="K43" s="969"/>
      <c r="L43" s="969"/>
      <c r="M43" s="969"/>
      <c r="N43" s="969"/>
      <c r="O43" s="969"/>
      <c r="P43" s="969"/>
      <c r="Q43" s="969"/>
      <c r="R43" s="969"/>
      <c r="S43" s="969"/>
      <c r="T43" s="970"/>
      <c r="U43" s="299"/>
      <c r="V43" s="305"/>
      <c r="W43" s="305"/>
      <c r="X43" s="305"/>
      <c r="Y43" s="297"/>
      <c r="Z43" s="879"/>
      <c r="AA43" s="879"/>
      <c r="AB43" s="879"/>
      <c r="AC43" s="879"/>
      <c r="AD43" s="310"/>
      <c r="AE43" s="879"/>
      <c r="AF43" s="879"/>
      <c r="AG43" s="879"/>
      <c r="AH43" s="879"/>
      <c r="AI43" s="297"/>
      <c r="AJ43" s="297"/>
      <c r="AK43" s="305"/>
      <c r="AL43" s="288"/>
      <c r="AM43" s="300"/>
      <c r="AN43" s="296"/>
      <c r="AO43" s="305"/>
      <c r="AP43" s="305"/>
      <c r="AQ43" s="305"/>
      <c r="AR43" s="297"/>
      <c r="AS43" s="879"/>
      <c r="AT43" s="879"/>
      <c r="AU43" s="879"/>
      <c r="AV43" s="879"/>
      <c r="AW43" s="309"/>
      <c r="AX43" s="879"/>
      <c r="AY43" s="879"/>
      <c r="AZ43" s="879"/>
      <c r="BA43" s="879"/>
      <c r="BB43" s="297"/>
      <c r="BC43" s="297"/>
      <c r="BD43" s="305"/>
      <c r="BE43" s="288"/>
      <c r="BF43" s="513"/>
      <c r="BG43" s="859"/>
      <c r="BH43" s="860"/>
      <c r="BI43" s="860"/>
      <c r="BJ43" s="860"/>
      <c r="BK43" s="860"/>
      <c r="BL43" s="859"/>
      <c r="BM43" s="860"/>
      <c r="BN43" s="860"/>
      <c r="BO43" s="860"/>
      <c r="BP43" s="860"/>
      <c r="BQ43" s="859"/>
      <c r="BR43" s="860"/>
      <c r="BS43" s="860"/>
      <c r="BT43" s="860"/>
      <c r="BU43" s="860"/>
      <c r="BV43" s="860"/>
      <c r="BW43" s="859"/>
      <c r="BX43" s="860"/>
      <c r="BY43" s="860"/>
      <c r="BZ43" s="860"/>
      <c r="CA43" s="860"/>
      <c r="CB43" s="861"/>
      <c r="CC43" s="865"/>
      <c r="CD43" s="866"/>
      <c r="CE43" s="866"/>
      <c r="CF43" s="866"/>
      <c r="CG43" s="866"/>
      <c r="CH43" s="866"/>
      <c r="CI43" s="865"/>
      <c r="CJ43" s="866"/>
      <c r="CK43" s="866"/>
      <c r="CL43" s="866"/>
      <c r="CM43" s="866"/>
      <c r="CN43" s="867"/>
      <c r="CO43" s="865"/>
      <c r="CP43" s="866"/>
      <c r="CQ43" s="866"/>
      <c r="CR43" s="866"/>
      <c r="CS43" s="866"/>
      <c r="CT43" s="867"/>
      <c r="CU43" s="865"/>
      <c r="CV43" s="866"/>
      <c r="CW43" s="866"/>
      <c r="CX43" s="866"/>
      <c r="CY43" s="867"/>
      <c r="DA43" s="297"/>
      <c r="DB43" s="297"/>
      <c r="DC43" s="297"/>
      <c r="DD43" s="297"/>
      <c r="DE43" s="297"/>
    </row>
    <row r="44" spans="1:109" ht="7.5" customHeight="1" x14ac:dyDescent="0.2">
      <c r="A44" s="960">
        <v>5</v>
      </c>
      <c r="B44" s="293"/>
      <c r="C44" s="294"/>
      <c r="D44" s="294"/>
      <c r="E44" s="294"/>
      <c r="F44" s="507"/>
      <c r="G44" s="971">
        <f>AE38</f>
        <v>3</v>
      </c>
      <c r="H44" s="971"/>
      <c r="I44" s="971"/>
      <c r="J44" s="971"/>
      <c r="K44" s="308"/>
      <c r="L44" s="971">
        <f>Z38</f>
        <v>21</v>
      </c>
      <c r="M44" s="971"/>
      <c r="N44" s="971"/>
      <c r="O44" s="971"/>
      <c r="P44" s="514"/>
      <c r="Q44" s="514"/>
      <c r="R44" s="512"/>
      <c r="S44" s="512"/>
      <c r="T44" s="515"/>
      <c r="U44" s="962"/>
      <c r="V44" s="963"/>
      <c r="W44" s="963"/>
      <c r="X44" s="963"/>
      <c r="Y44" s="963"/>
      <c r="Z44" s="963"/>
      <c r="AA44" s="963"/>
      <c r="AB44" s="963"/>
      <c r="AC44" s="963"/>
      <c r="AD44" s="963"/>
      <c r="AE44" s="963"/>
      <c r="AF44" s="963"/>
      <c r="AG44" s="963"/>
      <c r="AH44" s="963"/>
      <c r="AI44" s="963"/>
      <c r="AJ44" s="963"/>
      <c r="AK44" s="963"/>
      <c r="AL44" s="963"/>
      <c r="AM44" s="964"/>
      <c r="AN44" s="506"/>
      <c r="AO44" s="294"/>
      <c r="AP44" s="294"/>
      <c r="AQ44" s="294"/>
      <c r="AR44" s="507"/>
      <c r="AS44" s="971">
        <f>A・Bグループ集計表!$Z$34</f>
        <v>14</v>
      </c>
      <c r="AT44" s="971"/>
      <c r="AU44" s="971"/>
      <c r="AV44" s="971"/>
      <c r="AW44" s="309"/>
      <c r="AX44" s="971">
        <f>A・Bグループ集計表!$AB$34</f>
        <v>21</v>
      </c>
      <c r="AY44" s="971"/>
      <c r="AZ44" s="971"/>
      <c r="BA44" s="971"/>
      <c r="BB44" s="972" t="str">
        <f>A・Bグループ集計表!AC33</f>
        <v>48”</v>
      </c>
      <c r="BC44" s="972"/>
      <c r="BD44" s="972"/>
      <c r="BE44" s="972"/>
      <c r="BF44" s="973"/>
      <c r="BG44" s="859">
        <f>A・Bグループ集計表!J51</f>
        <v>0</v>
      </c>
      <c r="BH44" s="860"/>
      <c r="BI44" s="860"/>
      <c r="BJ44" s="860"/>
      <c r="BK44" s="860"/>
      <c r="BL44" s="859">
        <f>A・Bグループ集計表!L51</f>
        <v>2</v>
      </c>
      <c r="BM44" s="860"/>
      <c r="BN44" s="860"/>
      <c r="BO44" s="860"/>
      <c r="BP44" s="860"/>
      <c r="BQ44" s="859">
        <f>A・Bグループ集計表!V51</f>
        <v>0</v>
      </c>
      <c r="BR44" s="860"/>
      <c r="BS44" s="860"/>
      <c r="BT44" s="860"/>
      <c r="BU44" s="860"/>
      <c r="BV44" s="860"/>
      <c r="BW44" s="859">
        <f>A・Bグループ集計表!Y51</f>
        <v>4</v>
      </c>
      <c r="BX44" s="860"/>
      <c r="BY44" s="860"/>
      <c r="BZ44" s="860"/>
      <c r="CA44" s="860"/>
      <c r="CB44" s="861"/>
      <c r="CC44" s="874">
        <f>A・Bグループ集計表!AL51</f>
        <v>34</v>
      </c>
      <c r="CD44" s="875"/>
      <c r="CE44" s="875"/>
      <c r="CF44" s="875"/>
      <c r="CG44" s="875"/>
      <c r="CH44" s="875"/>
      <c r="CI44" s="874">
        <f>A・Bグループ集計表!AN51</f>
        <v>84</v>
      </c>
      <c r="CJ44" s="875"/>
      <c r="CK44" s="875"/>
      <c r="CL44" s="875"/>
      <c r="CM44" s="875"/>
      <c r="CN44" s="876"/>
      <c r="CO44" s="874">
        <f>A・Bグループ集計表!AR51</f>
        <v>0.40476190476190477</v>
      </c>
      <c r="CP44" s="875"/>
      <c r="CQ44" s="875"/>
      <c r="CR44" s="875"/>
      <c r="CS44" s="875"/>
      <c r="CT44" s="876"/>
      <c r="CU44" s="874"/>
      <c r="CV44" s="875"/>
      <c r="CW44" s="875"/>
      <c r="CX44" s="875"/>
      <c r="CY44" s="876"/>
      <c r="DA44" s="297"/>
      <c r="DB44" s="297"/>
      <c r="DC44" s="297"/>
      <c r="DD44" s="297"/>
      <c r="DE44" s="297"/>
    </row>
    <row r="45" spans="1:109" ht="7.5" customHeight="1" x14ac:dyDescent="0.2">
      <c r="A45" s="961"/>
      <c r="B45" s="296"/>
      <c r="C45" s="297"/>
      <c r="D45" s="297"/>
      <c r="E45" s="297"/>
      <c r="F45" s="297"/>
      <c r="G45" s="879"/>
      <c r="H45" s="879"/>
      <c r="I45" s="879"/>
      <c r="J45" s="879"/>
      <c r="K45" s="309"/>
      <c r="L45" s="879"/>
      <c r="M45" s="879"/>
      <c r="N45" s="879"/>
      <c r="O45" s="879"/>
      <c r="P45" s="297"/>
      <c r="Q45" s="297"/>
      <c r="R45" s="297"/>
      <c r="S45" s="297"/>
      <c r="T45" s="298"/>
      <c r="U45" s="965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966"/>
      <c r="AK45" s="966"/>
      <c r="AL45" s="966"/>
      <c r="AM45" s="967"/>
      <c r="AN45" s="296"/>
      <c r="AO45" s="297"/>
      <c r="AP45" s="297"/>
      <c r="AQ45" s="297"/>
      <c r="AR45" s="297"/>
      <c r="AS45" s="879"/>
      <c r="AT45" s="879"/>
      <c r="AU45" s="879"/>
      <c r="AV45" s="879"/>
      <c r="AW45" s="309"/>
      <c r="AX45" s="879"/>
      <c r="AY45" s="879"/>
      <c r="AZ45" s="879"/>
      <c r="BA45" s="879"/>
      <c r="BB45" s="974"/>
      <c r="BC45" s="974"/>
      <c r="BD45" s="974"/>
      <c r="BE45" s="974"/>
      <c r="BF45" s="975"/>
      <c r="BG45" s="859"/>
      <c r="BH45" s="860"/>
      <c r="BI45" s="860"/>
      <c r="BJ45" s="860"/>
      <c r="BK45" s="860"/>
      <c r="BL45" s="859"/>
      <c r="BM45" s="860"/>
      <c r="BN45" s="860"/>
      <c r="BO45" s="860"/>
      <c r="BP45" s="860"/>
      <c r="BQ45" s="859"/>
      <c r="BR45" s="860"/>
      <c r="BS45" s="860"/>
      <c r="BT45" s="860"/>
      <c r="BU45" s="860"/>
      <c r="BV45" s="860"/>
      <c r="BW45" s="859"/>
      <c r="BX45" s="860"/>
      <c r="BY45" s="860"/>
      <c r="BZ45" s="860"/>
      <c r="CA45" s="860"/>
      <c r="CB45" s="861"/>
      <c r="CC45" s="862"/>
      <c r="CD45" s="863"/>
      <c r="CE45" s="863"/>
      <c r="CF45" s="863"/>
      <c r="CG45" s="863"/>
      <c r="CH45" s="863"/>
      <c r="CI45" s="862"/>
      <c r="CJ45" s="863"/>
      <c r="CK45" s="863"/>
      <c r="CL45" s="863"/>
      <c r="CM45" s="863"/>
      <c r="CN45" s="864"/>
      <c r="CO45" s="862"/>
      <c r="CP45" s="863"/>
      <c r="CQ45" s="863"/>
      <c r="CR45" s="863"/>
      <c r="CS45" s="863"/>
      <c r="CT45" s="864"/>
      <c r="CU45" s="862"/>
      <c r="CV45" s="863"/>
      <c r="CW45" s="863"/>
      <c r="CX45" s="863"/>
      <c r="CY45" s="864"/>
      <c r="DA45" s="297"/>
      <c r="DB45" s="297"/>
      <c r="DC45" s="297"/>
      <c r="DD45" s="297"/>
      <c r="DE45" s="297"/>
    </row>
    <row r="46" spans="1:109" ht="7.5" customHeight="1" x14ac:dyDescent="0.2">
      <c r="A46" s="978" t="str">
        <f>IFERROR(VLOOKUP(A44,'抽選会用 '!$C$7:$D$28,2,FALSE),"")</f>
        <v>kyotoＣＲＥＡ　</v>
      </c>
      <c r="B46" s="296"/>
      <c r="C46" s="863">
        <f>AI40</f>
        <v>0</v>
      </c>
      <c r="D46" s="863"/>
      <c r="E46" s="863"/>
      <c r="F46" s="863"/>
      <c r="G46" s="879">
        <f>AS40</f>
        <v>0</v>
      </c>
      <c r="H46" s="879"/>
      <c r="I46" s="879"/>
      <c r="J46" s="879"/>
      <c r="K46" s="308"/>
      <c r="L46" s="879">
        <f>Z40</f>
        <v>0</v>
      </c>
      <c r="M46" s="879"/>
      <c r="N46" s="879"/>
      <c r="O46" s="879"/>
      <c r="P46" s="863">
        <f>V40</f>
        <v>2</v>
      </c>
      <c r="Q46" s="863"/>
      <c r="R46" s="863"/>
      <c r="S46" s="863"/>
      <c r="T46" s="298"/>
      <c r="U46" s="965"/>
      <c r="V46" s="966"/>
      <c r="W46" s="966"/>
      <c r="X46" s="966"/>
      <c r="Y46" s="966"/>
      <c r="Z46" s="966"/>
      <c r="AA46" s="966"/>
      <c r="AB46" s="966"/>
      <c r="AC46" s="966"/>
      <c r="AD46" s="966"/>
      <c r="AE46" s="966"/>
      <c r="AF46" s="966"/>
      <c r="AG46" s="966"/>
      <c r="AH46" s="966"/>
      <c r="AI46" s="966"/>
      <c r="AJ46" s="966"/>
      <c r="AK46" s="966"/>
      <c r="AL46" s="966"/>
      <c r="AM46" s="967"/>
      <c r="AN46" s="296"/>
      <c r="AO46" s="863">
        <f>A・Bグループ集計表!$X$35</f>
        <v>0</v>
      </c>
      <c r="AP46" s="863"/>
      <c r="AQ46" s="863"/>
      <c r="AR46" s="863"/>
      <c r="AS46" s="879">
        <f>A・Bグループ集計表!$Z$35</f>
        <v>0</v>
      </c>
      <c r="AT46" s="879"/>
      <c r="AU46" s="879"/>
      <c r="AV46" s="879"/>
      <c r="AW46" s="308"/>
      <c r="AX46" s="879">
        <f>A・Bグループ集計表!$AB$35</f>
        <v>0</v>
      </c>
      <c r="AY46" s="879"/>
      <c r="AZ46" s="879"/>
      <c r="BA46" s="879"/>
      <c r="BB46" s="863">
        <f>A・Bグループ集計表!$AD$35</f>
        <v>2</v>
      </c>
      <c r="BC46" s="863"/>
      <c r="BD46" s="863"/>
      <c r="BE46" s="863"/>
      <c r="BF46" s="513"/>
      <c r="BG46" s="859"/>
      <c r="BH46" s="860"/>
      <c r="BI46" s="860"/>
      <c r="BJ46" s="860"/>
      <c r="BK46" s="860"/>
      <c r="BL46" s="859"/>
      <c r="BM46" s="860"/>
      <c r="BN46" s="860"/>
      <c r="BO46" s="860"/>
      <c r="BP46" s="860"/>
      <c r="BQ46" s="859"/>
      <c r="BR46" s="860"/>
      <c r="BS46" s="860"/>
      <c r="BT46" s="860"/>
      <c r="BU46" s="860"/>
      <c r="BV46" s="860"/>
      <c r="BW46" s="859"/>
      <c r="BX46" s="860"/>
      <c r="BY46" s="860"/>
      <c r="BZ46" s="860"/>
      <c r="CA46" s="860"/>
      <c r="CB46" s="861"/>
      <c r="CC46" s="862"/>
      <c r="CD46" s="863"/>
      <c r="CE46" s="863"/>
      <c r="CF46" s="863"/>
      <c r="CG46" s="863"/>
      <c r="CH46" s="863"/>
      <c r="CI46" s="862"/>
      <c r="CJ46" s="863"/>
      <c r="CK46" s="863"/>
      <c r="CL46" s="863"/>
      <c r="CM46" s="863"/>
      <c r="CN46" s="864"/>
      <c r="CO46" s="862"/>
      <c r="CP46" s="863"/>
      <c r="CQ46" s="863"/>
      <c r="CR46" s="863"/>
      <c r="CS46" s="863"/>
      <c r="CT46" s="864"/>
      <c r="CU46" s="862"/>
      <c r="CV46" s="863"/>
      <c r="CW46" s="863"/>
      <c r="CX46" s="863"/>
      <c r="CY46" s="864"/>
      <c r="DA46" s="297"/>
      <c r="DB46" s="297"/>
      <c r="DC46" s="297"/>
      <c r="DD46" s="297"/>
      <c r="DE46" s="297"/>
    </row>
    <row r="47" spans="1:109" ht="7.5" customHeight="1" x14ac:dyDescent="0.2">
      <c r="A47" s="978" t="str">
        <f>IFERROR(VLOOKUP(A46,'抽選会用 '!$C$7:$D$28,3,FALSE),"")</f>
        <v/>
      </c>
      <c r="B47" s="296"/>
      <c r="C47" s="863"/>
      <c r="D47" s="863"/>
      <c r="E47" s="863"/>
      <c r="F47" s="863"/>
      <c r="G47" s="879"/>
      <c r="H47" s="879"/>
      <c r="I47" s="879"/>
      <c r="J47" s="879"/>
      <c r="K47" s="308"/>
      <c r="L47" s="879"/>
      <c r="M47" s="879"/>
      <c r="N47" s="879"/>
      <c r="O47" s="879"/>
      <c r="P47" s="863"/>
      <c r="Q47" s="863"/>
      <c r="R47" s="863"/>
      <c r="S47" s="863"/>
      <c r="T47" s="298"/>
      <c r="U47" s="965"/>
      <c r="V47" s="966"/>
      <c r="W47" s="966"/>
      <c r="X47" s="966"/>
      <c r="Y47" s="966"/>
      <c r="Z47" s="966"/>
      <c r="AA47" s="966"/>
      <c r="AB47" s="966"/>
      <c r="AC47" s="966"/>
      <c r="AD47" s="966"/>
      <c r="AE47" s="966"/>
      <c r="AF47" s="966"/>
      <c r="AG47" s="966"/>
      <c r="AH47" s="966"/>
      <c r="AI47" s="966"/>
      <c r="AJ47" s="966"/>
      <c r="AK47" s="966"/>
      <c r="AL47" s="966"/>
      <c r="AM47" s="967"/>
      <c r="AN47" s="296"/>
      <c r="AO47" s="863"/>
      <c r="AP47" s="863"/>
      <c r="AQ47" s="863"/>
      <c r="AR47" s="863"/>
      <c r="AS47" s="879"/>
      <c r="AT47" s="879"/>
      <c r="AU47" s="879"/>
      <c r="AV47" s="879"/>
      <c r="AW47" s="308"/>
      <c r="AX47" s="879"/>
      <c r="AY47" s="879"/>
      <c r="AZ47" s="879"/>
      <c r="BA47" s="879"/>
      <c r="BB47" s="863"/>
      <c r="BC47" s="863"/>
      <c r="BD47" s="863"/>
      <c r="BE47" s="863"/>
      <c r="BF47" s="513"/>
      <c r="BG47" s="859"/>
      <c r="BH47" s="860"/>
      <c r="BI47" s="860"/>
      <c r="BJ47" s="860"/>
      <c r="BK47" s="860"/>
      <c r="BL47" s="859"/>
      <c r="BM47" s="860"/>
      <c r="BN47" s="860"/>
      <c r="BO47" s="860"/>
      <c r="BP47" s="860"/>
      <c r="BQ47" s="859"/>
      <c r="BR47" s="860"/>
      <c r="BS47" s="860"/>
      <c r="BT47" s="860"/>
      <c r="BU47" s="860"/>
      <c r="BV47" s="860"/>
      <c r="BW47" s="859"/>
      <c r="BX47" s="860"/>
      <c r="BY47" s="860"/>
      <c r="BZ47" s="860"/>
      <c r="CA47" s="860"/>
      <c r="CB47" s="861"/>
      <c r="CC47" s="862"/>
      <c r="CD47" s="863"/>
      <c r="CE47" s="863"/>
      <c r="CF47" s="863"/>
      <c r="CG47" s="863"/>
      <c r="CH47" s="863"/>
      <c r="CI47" s="862"/>
      <c r="CJ47" s="863"/>
      <c r="CK47" s="863"/>
      <c r="CL47" s="863"/>
      <c r="CM47" s="863"/>
      <c r="CN47" s="864"/>
      <c r="CO47" s="862"/>
      <c r="CP47" s="863"/>
      <c r="CQ47" s="863"/>
      <c r="CR47" s="863"/>
      <c r="CS47" s="863"/>
      <c r="CT47" s="864"/>
      <c r="CU47" s="862"/>
      <c r="CV47" s="863"/>
      <c r="CW47" s="863"/>
      <c r="CX47" s="863"/>
      <c r="CY47" s="864"/>
      <c r="DA47" s="297"/>
      <c r="DB47" s="297"/>
      <c r="DC47" s="297"/>
      <c r="DD47" s="297"/>
      <c r="DE47" s="297"/>
    </row>
    <row r="48" spans="1:109" ht="7.5" customHeight="1" x14ac:dyDescent="0.2">
      <c r="A48" s="304"/>
      <c r="B48" s="516"/>
      <c r="C48" s="305"/>
      <c r="D48" s="305"/>
      <c r="E48" s="305"/>
      <c r="F48" s="297"/>
      <c r="G48" s="879">
        <f t="shared" ref="G48" si="0">$AE$42</f>
        <v>4</v>
      </c>
      <c r="H48" s="879"/>
      <c r="I48" s="879"/>
      <c r="J48" s="879"/>
      <c r="K48" s="308"/>
      <c r="L48" s="879">
        <f>Z42</f>
        <v>21</v>
      </c>
      <c r="M48" s="879"/>
      <c r="N48" s="879"/>
      <c r="O48" s="879"/>
      <c r="P48" s="297"/>
      <c r="Q48" s="297"/>
      <c r="R48" s="305"/>
      <c r="T48" s="517"/>
      <c r="U48" s="965"/>
      <c r="V48" s="966"/>
      <c r="W48" s="966"/>
      <c r="X48" s="966"/>
      <c r="Y48" s="966"/>
      <c r="Z48" s="966"/>
      <c r="AA48" s="966"/>
      <c r="AB48" s="966"/>
      <c r="AC48" s="966"/>
      <c r="AD48" s="966"/>
      <c r="AE48" s="966"/>
      <c r="AF48" s="966"/>
      <c r="AG48" s="966"/>
      <c r="AH48" s="966"/>
      <c r="AI48" s="966"/>
      <c r="AJ48" s="966"/>
      <c r="AK48" s="966"/>
      <c r="AL48" s="966"/>
      <c r="AM48" s="967"/>
      <c r="AN48" s="296"/>
      <c r="AO48" s="305"/>
      <c r="AP48" s="305"/>
      <c r="AQ48" s="305"/>
      <c r="AR48" s="297"/>
      <c r="AS48" s="879">
        <f>A・Bグループ集計表!$Z$36</f>
        <v>13</v>
      </c>
      <c r="AT48" s="879"/>
      <c r="AU48" s="879"/>
      <c r="AV48" s="879"/>
      <c r="AW48" s="308"/>
      <c r="AX48" s="879">
        <f>A・Bグループ集計表!$AB$36</f>
        <v>21</v>
      </c>
      <c r="AY48" s="879"/>
      <c r="AZ48" s="879"/>
      <c r="BA48" s="879"/>
      <c r="BB48" s="297"/>
      <c r="BC48" s="297"/>
      <c r="BD48" s="305"/>
      <c r="BE48" s="288"/>
      <c r="BF48" s="513"/>
      <c r="BG48" s="859"/>
      <c r="BH48" s="860"/>
      <c r="BI48" s="860"/>
      <c r="BJ48" s="860"/>
      <c r="BK48" s="860"/>
      <c r="BL48" s="859"/>
      <c r="BM48" s="860"/>
      <c r="BN48" s="860"/>
      <c r="BO48" s="860"/>
      <c r="BP48" s="860"/>
      <c r="BQ48" s="859"/>
      <c r="BR48" s="860"/>
      <c r="BS48" s="860"/>
      <c r="BT48" s="860"/>
      <c r="BU48" s="860"/>
      <c r="BV48" s="860"/>
      <c r="BW48" s="859"/>
      <c r="BX48" s="860"/>
      <c r="BY48" s="860"/>
      <c r="BZ48" s="860"/>
      <c r="CA48" s="860"/>
      <c r="CB48" s="861"/>
      <c r="CC48" s="862"/>
      <c r="CD48" s="863"/>
      <c r="CE48" s="863"/>
      <c r="CF48" s="863"/>
      <c r="CG48" s="863"/>
      <c r="CH48" s="863"/>
      <c r="CI48" s="862"/>
      <c r="CJ48" s="863"/>
      <c r="CK48" s="863"/>
      <c r="CL48" s="863"/>
      <c r="CM48" s="863"/>
      <c r="CN48" s="864"/>
      <c r="CO48" s="862"/>
      <c r="CP48" s="863"/>
      <c r="CQ48" s="863"/>
      <c r="CR48" s="863"/>
      <c r="CS48" s="863"/>
      <c r="CT48" s="864"/>
      <c r="CU48" s="862"/>
      <c r="CV48" s="863"/>
      <c r="CW48" s="863"/>
      <c r="CX48" s="863"/>
      <c r="CY48" s="864"/>
      <c r="DA48" s="297"/>
      <c r="DB48" s="297"/>
      <c r="DC48" s="297"/>
      <c r="DD48" s="297"/>
      <c r="DE48" s="297"/>
    </row>
    <row r="49" spans="1:126" ht="7.5" customHeight="1" x14ac:dyDescent="0.2">
      <c r="A49" s="306"/>
      <c r="B49" s="518"/>
      <c r="C49" s="519"/>
      <c r="D49" s="519"/>
      <c r="E49" s="519"/>
      <c r="F49" s="509"/>
      <c r="G49" s="979"/>
      <c r="H49" s="979"/>
      <c r="I49" s="979"/>
      <c r="J49" s="979"/>
      <c r="K49" s="310"/>
      <c r="L49" s="979"/>
      <c r="M49" s="979"/>
      <c r="N49" s="979"/>
      <c r="O49" s="979"/>
      <c r="P49" s="509"/>
      <c r="Q49" s="509"/>
      <c r="R49" s="519"/>
      <c r="S49" s="520"/>
      <c r="T49" s="521"/>
      <c r="U49" s="968"/>
      <c r="V49" s="969"/>
      <c r="W49" s="969"/>
      <c r="X49" s="969"/>
      <c r="Y49" s="969"/>
      <c r="Z49" s="969"/>
      <c r="AA49" s="969"/>
      <c r="AB49" s="969"/>
      <c r="AC49" s="969"/>
      <c r="AD49" s="969"/>
      <c r="AE49" s="969"/>
      <c r="AF49" s="969"/>
      <c r="AG49" s="969"/>
      <c r="AH49" s="969"/>
      <c r="AI49" s="969"/>
      <c r="AJ49" s="969"/>
      <c r="AK49" s="969"/>
      <c r="AL49" s="969"/>
      <c r="AM49" s="970"/>
      <c r="AN49" s="508"/>
      <c r="AO49" s="519"/>
      <c r="AP49" s="519"/>
      <c r="AQ49" s="519"/>
      <c r="AR49" s="509"/>
      <c r="AS49" s="879"/>
      <c r="AT49" s="879"/>
      <c r="AU49" s="879"/>
      <c r="AV49" s="879"/>
      <c r="AW49" s="310"/>
      <c r="AX49" s="879"/>
      <c r="AY49" s="879"/>
      <c r="AZ49" s="879"/>
      <c r="BA49" s="879"/>
      <c r="BB49" s="509"/>
      <c r="BC49" s="509"/>
      <c r="BD49" s="519"/>
      <c r="BE49" s="520"/>
      <c r="BF49" s="522"/>
      <c r="BG49" s="859"/>
      <c r="BH49" s="860"/>
      <c r="BI49" s="860"/>
      <c r="BJ49" s="860"/>
      <c r="BK49" s="860"/>
      <c r="BL49" s="859"/>
      <c r="BM49" s="860"/>
      <c r="BN49" s="860"/>
      <c r="BO49" s="860"/>
      <c r="BP49" s="860"/>
      <c r="BQ49" s="859"/>
      <c r="BR49" s="860"/>
      <c r="BS49" s="860"/>
      <c r="BT49" s="860"/>
      <c r="BU49" s="860"/>
      <c r="BV49" s="860"/>
      <c r="BW49" s="859"/>
      <c r="BX49" s="860"/>
      <c r="BY49" s="860"/>
      <c r="BZ49" s="860"/>
      <c r="CA49" s="860"/>
      <c r="CB49" s="861"/>
      <c r="CC49" s="865"/>
      <c r="CD49" s="866"/>
      <c r="CE49" s="866"/>
      <c r="CF49" s="866"/>
      <c r="CG49" s="866"/>
      <c r="CH49" s="866"/>
      <c r="CI49" s="865"/>
      <c r="CJ49" s="866"/>
      <c r="CK49" s="866"/>
      <c r="CL49" s="866"/>
      <c r="CM49" s="866"/>
      <c r="CN49" s="867"/>
      <c r="CO49" s="865"/>
      <c r="CP49" s="866"/>
      <c r="CQ49" s="866"/>
      <c r="CR49" s="866"/>
      <c r="CS49" s="866"/>
      <c r="CT49" s="867"/>
      <c r="CU49" s="865"/>
      <c r="CV49" s="866"/>
      <c r="CW49" s="866"/>
      <c r="CX49" s="866"/>
      <c r="CY49" s="867"/>
      <c r="DA49" s="297"/>
      <c r="DB49" s="297"/>
      <c r="DC49" s="297"/>
      <c r="DD49" s="297"/>
      <c r="DE49" s="297"/>
    </row>
    <row r="50" spans="1:126" ht="7.5" customHeight="1" x14ac:dyDescent="0.2">
      <c r="A50" s="960">
        <v>6</v>
      </c>
      <c r="B50" s="516"/>
      <c r="E50" s="290"/>
      <c r="F50" s="297"/>
      <c r="G50" s="971">
        <f>AX38</f>
        <v>4</v>
      </c>
      <c r="H50" s="971"/>
      <c r="I50" s="971"/>
      <c r="J50" s="971"/>
      <c r="K50" s="308"/>
      <c r="L50" s="971">
        <f>AS38</f>
        <v>21</v>
      </c>
      <c r="M50" s="971"/>
      <c r="N50" s="971"/>
      <c r="O50" s="971"/>
      <c r="P50" s="291"/>
      <c r="Q50" s="291"/>
      <c r="T50" s="300"/>
      <c r="U50" s="299"/>
      <c r="V50" s="290"/>
      <c r="W50" s="290"/>
      <c r="X50" s="290"/>
      <c r="Y50" s="297"/>
      <c r="Z50" s="971">
        <f>AX44</f>
        <v>21</v>
      </c>
      <c r="AA50" s="971"/>
      <c r="AB50" s="971"/>
      <c r="AC50" s="971"/>
      <c r="AD50" s="308"/>
      <c r="AE50" s="971">
        <f>AS44</f>
        <v>14</v>
      </c>
      <c r="AF50" s="971"/>
      <c r="AG50" s="971"/>
      <c r="AH50" s="971"/>
      <c r="AI50" s="514"/>
      <c r="AJ50" s="514"/>
      <c r="AK50" s="512"/>
      <c r="AL50" s="512"/>
      <c r="AM50" s="515"/>
      <c r="AN50" s="962"/>
      <c r="AO50" s="963"/>
      <c r="AP50" s="963"/>
      <c r="AQ50" s="963"/>
      <c r="AR50" s="963"/>
      <c r="AS50" s="963"/>
      <c r="AT50" s="963"/>
      <c r="AU50" s="963"/>
      <c r="AV50" s="963"/>
      <c r="AW50" s="963"/>
      <c r="AX50" s="963"/>
      <c r="AY50" s="963"/>
      <c r="AZ50" s="963"/>
      <c r="BA50" s="963"/>
      <c r="BB50" s="963"/>
      <c r="BC50" s="963"/>
      <c r="BD50" s="963"/>
      <c r="BE50" s="963"/>
      <c r="BF50" s="964"/>
      <c r="BG50" s="859">
        <f>A・Bグループ集計表!J52</f>
        <v>1</v>
      </c>
      <c r="BH50" s="860"/>
      <c r="BI50" s="860"/>
      <c r="BJ50" s="860"/>
      <c r="BK50" s="860"/>
      <c r="BL50" s="859">
        <f>A・Bグループ集計表!L52</f>
        <v>1</v>
      </c>
      <c r="BM50" s="860"/>
      <c r="BN50" s="860"/>
      <c r="BO50" s="860"/>
      <c r="BP50" s="860"/>
      <c r="BQ50" s="859">
        <f>A・Bグループ集計表!V52</f>
        <v>2</v>
      </c>
      <c r="BR50" s="860"/>
      <c r="BS50" s="860"/>
      <c r="BT50" s="860"/>
      <c r="BU50" s="860"/>
      <c r="BV50" s="860"/>
      <c r="BW50" s="859">
        <f>A・Bグループ集計表!Y52</f>
        <v>2</v>
      </c>
      <c r="BX50" s="860"/>
      <c r="BY50" s="860"/>
      <c r="BZ50" s="860"/>
      <c r="CA50" s="860"/>
      <c r="CB50" s="861"/>
      <c r="CC50" s="874">
        <f>A・Bグループ集計表!AL52</f>
        <v>53</v>
      </c>
      <c r="CD50" s="875"/>
      <c r="CE50" s="875"/>
      <c r="CF50" s="875"/>
      <c r="CG50" s="875"/>
      <c r="CH50" s="875"/>
      <c r="CI50" s="874">
        <f>A・Bグループ集計表!AN52</f>
        <v>69</v>
      </c>
      <c r="CJ50" s="875"/>
      <c r="CK50" s="875"/>
      <c r="CL50" s="875"/>
      <c r="CM50" s="875"/>
      <c r="CN50" s="876"/>
      <c r="CO50" s="874">
        <f>A・Bグループ集計表!AR52</f>
        <v>0.76811594202898548</v>
      </c>
      <c r="CP50" s="875"/>
      <c r="CQ50" s="875"/>
      <c r="CR50" s="875"/>
      <c r="CS50" s="875"/>
      <c r="CT50" s="876"/>
      <c r="CU50" s="874"/>
      <c r="CV50" s="875"/>
      <c r="CW50" s="875"/>
      <c r="CX50" s="875"/>
      <c r="CY50" s="876"/>
      <c r="DA50" s="297"/>
      <c r="DB50" s="297"/>
      <c r="DC50" s="297"/>
      <c r="DD50" s="297"/>
      <c r="DE50" s="297"/>
    </row>
    <row r="51" spans="1:126" ht="7.5" customHeight="1" x14ac:dyDescent="0.2">
      <c r="A51" s="961"/>
      <c r="B51" s="516"/>
      <c r="C51" s="297"/>
      <c r="D51" s="297"/>
      <c r="E51" s="297"/>
      <c r="F51" s="297"/>
      <c r="G51" s="879"/>
      <c r="H51" s="879"/>
      <c r="I51" s="879"/>
      <c r="J51" s="879"/>
      <c r="K51" s="309"/>
      <c r="L51" s="879"/>
      <c r="M51" s="879"/>
      <c r="N51" s="879"/>
      <c r="O51" s="879"/>
      <c r="P51" s="297"/>
      <c r="Q51" s="297"/>
      <c r="R51" s="297"/>
      <c r="S51" s="297"/>
      <c r="T51" s="300"/>
      <c r="U51" s="299"/>
      <c r="V51" s="297"/>
      <c r="W51" s="297"/>
      <c r="X51" s="297"/>
      <c r="Y51" s="297"/>
      <c r="Z51" s="879"/>
      <c r="AA51" s="879"/>
      <c r="AB51" s="879"/>
      <c r="AC51" s="879"/>
      <c r="AD51" s="309"/>
      <c r="AE51" s="879"/>
      <c r="AF51" s="879"/>
      <c r="AG51" s="879"/>
      <c r="AH51" s="879"/>
      <c r="AI51" s="297"/>
      <c r="AJ51" s="297"/>
      <c r="AK51" s="297"/>
      <c r="AL51" s="297"/>
      <c r="AM51" s="517"/>
      <c r="AN51" s="965"/>
      <c r="AO51" s="966"/>
      <c r="AP51" s="966"/>
      <c r="AQ51" s="966"/>
      <c r="AR51" s="966"/>
      <c r="AS51" s="966"/>
      <c r="AT51" s="966"/>
      <c r="AU51" s="966"/>
      <c r="AV51" s="966"/>
      <c r="AW51" s="966"/>
      <c r="AX51" s="966"/>
      <c r="AY51" s="966"/>
      <c r="AZ51" s="966"/>
      <c r="BA51" s="966"/>
      <c r="BB51" s="966"/>
      <c r="BC51" s="966"/>
      <c r="BD51" s="966"/>
      <c r="BE51" s="966"/>
      <c r="BF51" s="967"/>
      <c r="BG51" s="859"/>
      <c r="BH51" s="860"/>
      <c r="BI51" s="860"/>
      <c r="BJ51" s="860"/>
      <c r="BK51" s="860"/>
      <c r="BL51" s="859"/>
      <c r="BM51" s="860"/>
      <c r="BN51" s="860"/>
      <c r="BO51" s="860"/>
      <c r="BP51" s="860"/>
      <c r="BQ51" s="859"/>
      <c r="BR51" s="860"/>
      <c r="BS51" s="860"/>
      <c r="BT51" s="860"/>
      <c r="BU51" s="860"/>
      <c r="BV51" s="860"/>
      <c r="BW51" s="859"/>
      <c r="BX51" s="860"/>
      <c r="BY51" s="860"/>
      <c r="BZ51" s="860"/>
      <c r="CA51" s="860"/>
      <c r="CB51" s="861"/>
      <c r="CC51" s="862"/>
      <c r="CD51" s="863"/>
      <c r="CE51" s="863"/>
      <c r="CF51" s="863"/>
      <c r="CG51" s="863"/>
      <c r="CH51" s="863"/>
      <c r="CI51" s="862"/>
      <c r="CJ51" s="863"/>
      <c r="CK51" s="863"/>
      <c r="CL51" s="863"/>
      <c r="CM51" s="863"/>
      <c r="CN51" s="864"/>
      <c r="CO51" s="862"/>
      <c r="CP51" s="863"/>
      <c r="CQ51" s="863"/>
      <c r="CR51" s="863"/>
      <c r="CS51" s="863"/>
      <c r="CT51" s="864"/>
      <c r="CU51" s="862"/>
      <c r="CV51" s="863"/>
      <c r="CW51" s="863"/>
      <c r="CX51" s="863"/>
      <c r="CY51" s="864"/>
      <c r="DA51" s="297"/>
      <c r="DB51" s="297"/>
      <c r="DC51" s="297"/>
      <c r="DD51" s="297"/>
      <c r="DE51" s="297"/>
    </row>
    <row r="52" spans="1:126" ht="7.5" customHeight="1" x14ac:dyDescent="0.2">
      <c r="A52" s="978" t="str">
        <f>IFERROR(VLOOKUP(A50,'抽選会用 '!$C$7:$D$28,2,FALSE),"")</f>
        <v>Ｔｒｕｅ　ｏｎｅ</v>
      </c>
      <c r="B52" s="296"/>
      <c r="C52" s="863">
        <f>BB40</f>
        <v>0</v>
      </c>
      <c r="D52" s="863"/>
      <c r="E52" s="863"/>
      <c r="F52" s="863"/>
      <c r="G52" s="879">
        <f>AX40</f>
        <v>0</v>
      </c>
      <c r="H52" s="879"/>
      <c r="I52" s="879"/>
      <c r="J52" s="879"/>
      <c r="K52" s="308"/>
      <c r="L52" s="879">
        <f>AS40</f>
        <v>0</v>
      </c>
      <c r="M52" s="879"/>
      <c r="N52" s="879"/>
      <c r="O52" s="879"/>
      <c r="P52" s="863">
        <f>AO40</f>
        <v>2</v>
      </c>
      <c r="Q52" s="863"/>
      <c r="R52" s="863"/>
      <c r="S52" s="863"/>
      <c r="T52" s="298"/>
      <c r="U52" s="296"/>
      <c r="V52" s="863">
        <f>BB46</f>
        <v>2</v>
      </c>
      <c r="W52" s="863"/>
      <c r="X52" s="863"/>
      <c r="Y52" s="863"/>
      <c r="Z52" s="879">
        <f>AX46</f>
        <v>0</v>
      </c>
      <c r="AA52" s="879"/>
      <c r="AB52" s="879"/>
      <c r="AC52" s="879"/>
      <c r="AD52" s="308"/>
      <c r="AE52" s="879">
        <f>AS46</f>
        <v>0</v>
      </c>
      <c r="AF52" s="879"/>
      <c r="AG52" s="879"/>
      <c r="AH52" s="879"/>
      <c r="AI52" s="863">
        <f>AO46</f>
        <v>0</v>
      </c>
      <c r="AJ52" s="863"/>
      <c r="AK52" s="863"/>
      <c r="AL52" s="863"/>
      <c r="AM52" s="517"/>
      <c r="AN52" s="965"/>
      <c r="AO52" s="966"/>
      <c r="AP52" s="966"/>
      <c r="AQ52" s="966"/>
      <c r="AR52" s="966"/>
      <c r="AS52" s="966"/>
      <c r="AT52" s="966"/>
      <c r="AU52" s="966"/>
      <c r="AV52" s="966"/>
      <c r="AW52" s="966"/>
      <c r="AX52" s="966"/>
      <c r="AY52" s="966"/>
      <c r="AZ52" s="966"/>
      <c r="BA52" s="966"/>
      <c r="BB52" s="966"/>
      <c r="BC52" s="966"/>
      <c r="BD52" s="966"/>
      <c r="BE52" s="966"/>
      <c r="BF52" s="967"/>
      <c r="BG52" s="859"/>
      <c r="BH52" s="860"/>
      <c r="BI52" s="860"/>
      <c r="BJ52" s="860"/>
      <c r="BK52" s="860"/>
      <c r="BL52" s="859"/>
      <c r="BM52" s="860"/>
      <c r="BN52" s="860"/>
      <c r="BO52" s="860"/>
      <c r="BP52" s="860"/>
      <c r="BQ52" s="859"/>
      <c r="BR52" s="860"/>
      <c r="BS52" s="860"/>
      <c r="BT52" s="860"/>
      <c r="BU52" s="860"/>
      <c r="BV52" s="860"/>
      <c r="BW52" s="859"/>
      <c r="BX52" s="860"/>
      <c r="BY52" s="860"/>
      <c r="BZ52" s="860"/>
      <c r="CA52" s="860"/>
      <c r="CB52" s="861"/>
      <c r="CC52" s="862"/>
      <c r="CD52" s="863"/>
      <c r="CE52" s="863"/>
      <c r="CF52" s="863"/>
      <c r="CG52" s="863"/>
      <c r="CH52" s="863"/>
      <c r="CI52" s="862"/>
      <c r="CJ52" s="863"/>
      <c r="CK52" s="863"/>
      <c r="CL52" s="863"/>
      <c r="CM52" s="863"/>
      <c r="CN52" s="864"/>
      <c r="CO52" s="862"/>
      <c r="CP52" s="863"/>
      <c r="CQ52" s="863"/>
      <c r="CR52" s="863"/>
      <c r="CS52" s="863"/>
      <c r="CT52" s="864"/>
      <c r="CU52" s="862"/>
      <c r="CV52" s="863"/>
      <c r="CW52" s="863"/>
      <c r="CX52" s="863"/>
      <c r="CY52" s="864"/>
      <c r="DA52" s="297"/>
      <c r="DB52" s="297"/>
      <c r="DC52" s="297"/>
      <c r="DD52" s="297"/>
      <c r="DE52" s="297"/>
    </row>
    <row r="53" spans="1:126" ht="7.5" customHeight="1" x14ac:dyDescent="0.2">
      <c r="A53" s="978" t="str">
        <f>IFERROR(VLOOKUP(A52,'抽選会用 '!$C$7:$D$28,3,FALSE),"")</f>
        <v/>
      </c>
      <c r="B53" s="296"/>
      <c r="C53" s="863"/>
      <c r="D53" s="863"/>
      <c r="E53" s="863"/>
      <c r="F53" s="863"/>
      <c r="G53" s="879"/>
      <c r="H53" s="879"/>
      <c r="I53" s="879"/>
      <c r="J53" s="879"/>
      <c r="K53" s="308"/>
      <c r="L53" s="879"/>
      <c r="M53" s="879"/>
      <c r="N53" s="879"/>
      <c r="O53" s="879"/>
      <c r="P53" s="863"/>
      <c r="Q53" s="863"/>
      <c r="R53" s="863"/>
      <c r="S53" s="863"/>
      <c r="T53" s="298"/>
      <c r="U53" s="296"/>
      <c r="V53" s="863"/>
      <c r="W53" s="863"/>
      <c r="X53" s="863"/>
      <c r="Y53" s="863"/>
      <c r="Z53" s="879"/>
      <c r="AA53" s="879"/>
      <c r="AB53" s="879"/>
      <c r="AC53" s="879"/>
      <c r="AD53" s="308"/>
      <c r="AE53" s="879"/>
      <c r="AF53" s="879"/>
      <c r="AG53" s="879"/>
      <c r="AH53" s="879"/>
      <c r="AI53" s="863"/>
      <c r="AJ53" s="863"/>
      <c r="AK53" s="863"/>
      <c r="AL53" s="863"/>
      <c r="AM53" s="517"/>
      <c r="AN53" s="965"/>
      <c r="AO53" s="966"/>
      <c r="AP53" s="966"/>
      <c r="AQ53" s="966"/>
      <c r="AR53" s="966"/>
      <c r="AS53" s="966"/>
      <c r="AT53" s="966"/>
      <c r="AU53" s="966"/>
      <c r="AV53" s="966"/>
      <c r="AW53" s="966"/>
      <c r="AX53" s="966"/>
      <c r="AY53" s="966"/>
      <c r="AZ53" s="966"/>
      <c r="BA53" s="966"/>
      <c r="BB53" s="966"/>
      <c r="BC53" s="966"/>
      <c r="BD53" s="966"/>
      <c r="BE53" s="966"/>
      <c r="BF53" s="967"/>
      <c r="BG53" s="859"/>
      <c r="BH53" s="860"/>
      <c r="BI53" s="860"/>
      <c r="BJ53" s="860"/>
      <c r="BK53" s="860"/>
      <c r="BL53" s="859"/>
      <c r="BM53" s="860"/>
      <c r="BN53" s="860"/>
      <c r="BO53" s="860"/>
      <c r="BP53" s="860"/>
      <c r="BQ53" s="859"/>
      <c r="BR53" s="860"/>
      <c r="BS53" s="860"/>
      <c r="BT53" s="860"/>
      <c r="BU53" s="860"/>
      <c r="BV53" s="860"/>
      <c r="BW53" s="859"/>
      <c r="BX53" s="860"/>
      <c r="BY53" s="860"/>
      <c r="BZ53" s="860"/>
      <c r="CA53" s="860"/>
      <c r="CB53" s="861"/>
      <c r="CC53" s="862"/>
      <c r="CD53" s="863"/>
      <c r="CE53" s="863"/>
      <c r="CF53" s="863"/>
      <c r="CG53" s="863"/>
      <c r="CH53" s="863"/>
      <c r="CI53" s="862"/>
      <c r="CJ53" s="863"/>
      <c r="CK53" s="863"/>
      <c r="CL53" s="863"/>
      <c r="CM53" s="863"/>
      <c r="CN53" s="864"/>
      <c r="CO53" s="862"/>
      <c r="CP53" s="863"/>
      <c r="CQ53" s="863"/>
      <c r="CR53" s="863"/>
      <c r="CS53" s="863"/>
      <c r="CT53" s="864"/>
      <c r="CU53" s="862"/>
      <c r="CV53" s="863"/>
      <c r="CW53" s="863"/>
      <c r="CX53" s="863"/>
      <c r="CY53" s="864"/>
      <c r="DA53" s="297"/>
      <c r="DB53" s="297"/>
      <c r="DC53" s="297"/>
      <c r="DD53" s="297"/>
      <c r="DE53" s="297"/>
    </row>
    <row r="54" spans="1:126" ht="7.5" customHeight="1" x14ac:dyDescent="0.2">
      <c r="A54" s="304"/>
      <c r="B54" s="299"/>
      <c r="C54" s="305"/>
      <c r="D54" s="305"/>
      <c r="E54" s="305"/>
      <c r="F54" s="297"/>
      <c r="G54" s="879">
        <f>AX42</f>
        <v>7</v>
      </c>
      <c r="H54" s="879"/>
      <c r="I54" s="879"/>
      <c r="J54" s="879"/>
      <c r="K54" s="308"/>
      <c r="L54" s="879">
        <f>AS42</f>
        <v>21</v>
      </c>
      <c r="M54" s="879"/>
      <c r="N54" s="879"/>
      <c r="O54" s="879"/>
      <c r="P54" s="297"/>
      <c r="Q54" s="297"/>
      <c r="R54" s="305"/>
      <c r="T54" s="300"/>
      <c r="U54" s="299"/>
      <c r="V54" s="305"/>
      <c r="W54" s="305"/>
      <c r="X54" s="305"/>
      <c r="Y54" s="297"/>
      <c r="Z54" s="879">
        <f>AX48</f>
        <v>21</v>
      </c>
      <c r="AA54" s="879"/>
      <c r="AB54" s="879"/>
      <c r="AC54" s="879"/>
      <c r="AD54" s="308"/>
      <c r="AE54" s="879">
        <f>AS48</f>
        <v>13</v>
      </c>
      <c r="AF54" s="879"/>
      <c r="AG54" s="879"/>
      <c r="AH54" s="879"/>
      <c r="AI54" s="297"/>
      <c r="AJ54" s="297"/>
      <c r="AK54" s="305"/>
      <c r="AL54" s="288"/>
      <c r="AM54" s="517"/>
      <c r="AN54" s="965"/>
      <c r="AO54" s="966"/>
      <c r="AP54" s="966"/>
      <c r="AQ54" s="966"/>
      <c r="AR54" s="966"/>
      <c r="AS54" s="966"/>
      <c r="AT54" s="966"/>
      <c r="AU54" s="966"/>
      <c r="AV54" s="966"/>
      <c r="AW54" s="966"/>
      <c r="AX54" s="966"/>
      <c r="AY54" s="966"/>
      <c r="AZ54" s="966"/>
      <c r="BA54" s="966"/>
      <c r="BB54" s="966"/>
      <c r="BC54" s="966"/>
      <c r="BD54" s="966"/>
      <c r="BE54" s="966"/>
      <c r="BF54" s="967"/>
      <c r="BG54" s="859"/>
      <c r="BH54" s="860"/>
      <c r="BI54" s="860"/>
      <c r="BJ54" s="860"/>
      <c r="BK54" s="860"/>
      <c r="BL54" s="859"/>
      <c r="BM54" s="860"/>
      <c r="BN54" s="860"/>
      <c r="BO54" s="860"/>
      <c r="BP54" s="860"/>
      <c r="BQ54" s="859"/>
      <c r="BR54" s="860"/>
      <c r="BS54" s="860"/>
      <c r="BT54" s="860"/>
      <c r="BU54" s="860"/>
      <c r="BV54" s="860"/>
      <c r="BW54" s="859"/>
      <c r="BX54" s="860"/>
      <c r="BY54" s="860"/>
      <c r="BZ54" s="860"/>
      <c r="CA54" s="860"/>
      <c r="CB54" s="861"/>
      <c r="CC54" s="862"/>
      <c r="CD54" s="863"/>
      <c r="CE54" s="863"/>
      <c r="CF54" s="863"/>
      <c r="CG54" s="863"/>
      <c r="CH54" s="863"/>
      <c r="CI54" s="862"/>
      <c r="CJ54" s="863"/>
      <c r="CK54" s="863"/>
      <c r="CL54" s="863"/>
      <c r="CM54" s="863"/>
      <c r="CN54" s="864"/>
      <c r="CO54" s="862"/>
      <c r="CP54" s="863"/>
      <c r="CQ54" s="863"/>
      <c r="CR54" s="863"/>
      <c r="CS54" s="863"/>
      <c r="CT54" s="864"/>
      <c r="CU54" s="862"/>
      <c r="CV54" s="863"/>
      <c r="CW54" s="863"/>
      <c r="CX54" s="863"/>
      <c r="CY54" s="864"/>
      <c r="DA54" s="297"/>
      <c r="DB54" s="297"/>
      <c r="DC54" s="297"/>
      <c r="DD54" s="297"/>
      <c r="DE54" s="297"/>
    </row>
    <row r="55" spans="1:126" ht="7.5" customHeight="1" x14ac:dyDescent="0.2">
      <c r="A55" s="306"/>
      <c r="B55" s="301"/>
      <c r="C55" s="519"/>
      <c r="D55" s="519"/>
      <c r="E55" s="519"/>
      <c r="F55" s="509"/>
      <c r="G55" s="979"/>
      <c r="H55" s="979"/>
      <c r="I55" s="979"/>
      <c r="J55" s="979"/>
      <c r="K55" s="310"/>
      <c r="L55" s="979"/>
      <c r="M55" s="979"/>
      <c r="N55" s="979"/>
      <c r="O55" s="979"/>
      <c r="P55" s="509"/>
      <c r="Q55" s="509"/>
      <c r="R55" s="519"/>
      <c r="S55" s="520"/>
      <c r="T55" s="303"/>
      <c r="U55" s="301"/>
      <c r="V55" s="519"/>
      <c r="W55" s="519"/>
      <c r="X55" s="519"/>
      <c r="Y55" s="509"/>
      <c r="Z55" s="979"/>
      <c r="AA55" s="979"/>
      <c r="AB55" s="979"/>
      <c r="AC55" s="979"/>
      <c r="AD55" s="310"/>
      <c r="AE55" s="979"/>
      <c r="AF55" s="979"/>
      <c r="AG55" s="979"/>
      <c r="AH55" s="979"/>
      <c r="AI55" s="509"/>
      <c r="AJ55" s="509"/>
      <c r="AK55" s="519"/>
      <c r="AL55" s="520"/>
      <c r="AM55" s="521"/>
      <c r="AN55" s="968"/>
      <c r="AO55" s="969"/>
      <c r="AP55" s="969"/>
      <c r="AQ55" s="969"/>
      <c r="AR55" s="969"/>
      <c r="AS55" s="969"/>
      <c r="AT55" s="969"/>
      <c r="AU55" s="969"/>
      <c r="AV55" s="969"/>
      <c r="AW55" s="969"/>
      <c r="AX55" s="969"/>
      <c r="AY55" s="969"/>
      <c r="AZ55" s="969"/>
      <c r="BA55" s="969"/>
      <c r="BB55" s="969"/>
      <c r="BC55" s="969"/>
      <c r="BD55" s="969"/>
      <c r="BE55" s="969"/>
      <c r="BF55" s="970"/>
      <c r="BG55" s="859"/>
      <c r="BH55" s="860"/>
      <c r="BI55" s="860"/>
      <c r="BJ55" s="860"/>
      <c r="BK55" s="860"/>
      <c r="BL55" s="859"/>
      <c r="BM55" s="860"/>
      <c r="BN55" s="860"/>
      <c r="BO55" s="860"/>
      <c r="BP55" s="860"/>
      <c r="BQ55" s="859"/>
      <c r="BR55" s="860"/>
      <c r="BS55" s="860"/>
      <c r="BT55" s="860"/>
      <c r="BU55" s="860"/>
      <c r="BV55" s="860"/>
      <c r="BW55" s="859"/>
      <c r="BX55" s="860"/>
      <c r="BY55" s="860"/>
      <c r="BZ55" s="860"/>
      <c r="CA55" s="860"/>
      <c r="CB55" s="861"/>
      <c r="CC55" s="865"/>
      <c r="CD55" s="866"/>
      <c r="CE55" s="866"/>
      <c r="CF55" s="866"/>
      <c r="CG55" s="866"/>
      <c r="CH55" s="866"/>
      <c r="CI55" s="865"/>
      <c r="CJ55" s="866"/>
      <c r="CK55" s="866"/>
      <c r="CL55" s="866"/>
      <c r="CM55" s="866"/>
      <c r="CN55" s="867"/>
      <c r="CO55" s="865"/>
      <c r="CP55" s="866"/>
      <c r="CQ55" s="866"/>
      <c r="CR55" s="866"/>
      <c r="CS55" s="866"/>
      <c r="CT55" s="867"/>
      <c r="CU55" s="865"/>
      <c r="CV55" s="866"/>
      <c r="CW55" s="866"/>
      <c r="CX55" s="866"/>
      <c r="CY55" s="867"/>
      <c r="DA55" s="297"/>
      <c r="DB55" s="297"/>
      <c r="DC55" s="297"/>
      <c r="DD55" s="297"/>
      <c r="DE55" s="297"/>
    </row>
    <row r="56" spans="1:126" ht="8.1" customHeight="1" x14ac:dyDescent="0.2">
      <c r="E56" s="290"/>
      <c r="F56" s="290"/>
      <c r="G56" s="290"/>
      <c r="H56" s="290"/>
      <c r="I56" s="297"/>
      <c r="J56" s="297"/>
      <c r="K56" s="297"/>
      <c r="L56" s="288"/>
      <c r="M56" s="297"/>
      <c r="N56" s="297"/>
      <c r="O56" s="297"/>
      <c r="P56" s="291"/>
      <c r="Q56" s="291"/>
      <c r="R56" s="291"/>
      <c r="U56" s="290"/>
      <c r="V56" s="290"/>
      <c r="W56" s="290"/>
      <c r="X56" s="297"/>
      <c r="Y56" s="297"/>
      <c r="Z56" s="297"/>
      <c r="AA56" s="288"/>
      <c r="AB56" s="297"/>
      <c r="AC56" s="297"/>
      <c r="AD56" s="297"/>
      <c r="AE56" s="291"/>
      <c r="AF56" s="291"/>
      <c r="AG56" s="291"/>
      <c r="AJ56" s="290"/>
      <c r="AK56" s="290"/>
      <c r="AL56" s="290"/>
      <c r="AM56" s="297"/>
      <c r="AN56" s="297"/>
      <c r="AO56" s="297"/>
      <c r="AQ56" s="297"/>
      <c r="AR56" s="297"/>
      <c r="AS56" s="297"/>
      <c r="AT56" s="291"/>
      <c r="AU56" s="291"/>
      <c r="BK56" s="288"/>
      <c r="BL56" s="288"/>
    </row>
    <row r="57" spans="1:126" ht="8.1" customHeight="1" x14ac:dyDescent="0.2">
      <c r="E57" s="290"/>
      <c r="F57" s="290"/>
      <c r="G57" s="290"/>
      <c r="H57" s="290"/>
      <c r="I57" s="297"/>
      <c r="J57" s="297"/>
      <c r="K57" s="297"/>
      <c r="L57" s="288"/>
      <c r="M57" s="297"/>
      <c r="N57" s="297"/>
      <c r="O57" s="297"/>
      <c r="P57" s="291"/>
      <c r="Q57" s="291"/>
      <c r="R57" s="291"/>
      <c r="U57" s="290"/>
      <c r="V57" s="290"/>
      <c r="W57" s="290"/>
      <c r="X57" s="297"/>
      <c r="Y57" s="297"/>
      <c r="Z57" s="297"/>
      <c r="AA57" s="288"/>
      <c r="AB57" s="297"/>
      <c r="AC57" s="297"/>
      <c r="AD57" s="297"/>
      <c r="AE57" s="291"/>
      <c r="AF57" s="291"/>
      <c r="AG57" s="291"/>
      <c r="AJ57" s="290"/>
      <c r="AK57" s="290"/>
      <c r="AL57" s="290"/>
      <c r="AM57" s="297"/>
      <c r="AN57" s="297"/>
      <c r="AO57" s="297"/>
      <c r="AQ57" s="297"/>
      <c r="AR57" s="297"/>
      <c r="AS57" s="297"/>
      <c r="AT57" s="291"/>
      <c r="AU57" s="291"/>
      <c r="BK57" s="288"/>
      <c r="BL57" s="288"/>
    </row>
    <row r="58" spans="1:126" ht="15.9" customHeight="1" x14ac:dyDescent="0.2">
      <c r="A58" s="289" t="s">
        <v>64</v>
      </c>
      <c r="DF58" s="449"/>
    </row>
    <row r="59" spans="1:126" ht="8.1" customHeight="1" x14ac:dyDescent="0.2"/>
    <row r="60" spans="1:126" ht="8.1" customHeight="1" x14ac:dyDescent="0.2">
      <c r="A60" s="976" t="s">
        <v>3</v>
      </c>
      <c r="B60" s="293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3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3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5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874" t="s">
        <v>49</v>
      </c>
      <c r="BS60" s="875"/>
      <c r="BT60" s="875"/>
      <c r="BU60" s="876"/>
      <c r="BV60" s="874" t="s">
        <v>1</v>
      </c>
      <c r="BW60" s="875"/>
      <c r="BX60" s="875"/>
      <c r="BY60" s="876"/>
      <c r="BZ60" s="874" t="s">
        <v>15</v>
      </c>
      <c r="CA60" s="875"/>
      <c r="CB60" s="875"/>
      <c r="CC60" s="875"/>
      <c r="CD60" s="875"/>
      <c r="CE60" s="875"/>
      <c r="CF60" s="875"/>
      <c r="CG60" s="876"/>
      <c r="CH60" s="874" t="s">
        <v>52</v>
      </c>
      <c r="CI60" s="875"/>
      <c r="CJ60" s="875"/>
      <c r="CK60" s="875"/>
      <c r="CL60" s="875"/>
      <c r="CM60" s="875"/>
      <c r="CN60" s="875"/>
      <c r="CO60" s="875"/>
      <c r="CP60" s="875"/>
      <c r="CQ60" s="875"/>
      <c r="CR60" s="875"/>
      <c r="CS60" s="875"/>
      <c r="CT60" s="875"/>
      <c r="CU60" s="875"/>
      <c r="CV60" s="875"/>
      <c r="CW60" s="876"/>
      <c r="CX60" s="907" t="s">
        <v>46</v>
      </c>
      <c r="CY60" s="908"/>
      <c r="CZ60" s="908"/>
      <c r="DA60" s="908"/>
      <c r="DB60" s="909"/>
      <c r="DC60" s="361"/>
      <c r="DD60" s="361"/>
      <c r="DE60" s="361"/>
      <c r="DF60" s="361"/>
      <c r="DG60" s="297"/>
      <c r="DH60" s="361"/>
      <c r="DI60" s="361"/>
      <c r="DJ60" s="361"/>
      <c r="DK60" s="361"/>
      <c r="DL60" s="361"/>
      <c r="DM60" s="297"/>
      <c r="DN60" s="297"/>
      <c r="DO60" s="297"/>
      <c r="DP60" s="297"/>
      <c r="DQ60" s="297"/>
      <c r="DR60" s="297"/>
      <c r="DS60" s="297"/>
      <c r="DT60" s="297"/>
      <c r="DU60" s="297"/>
      <c r="DV60" s="297"/>
    </row>
    <row r="61" spans="1:126" ht="8.1" customHeight="1" x14ac:dyDescent="0.2">
      <c r="A61" s="977"/>
      <c r="B61" s="956" t="str">
        <f>A66</f>
        <v>KYOTO気づきエンジェルズ</v>
      </c>
      <c r="C61" s="957"/>
      <c r="D61" s="957"/>
      <c r="E61" s="957"/>
      <c r="F61" s="957"/>
      <c r="G61" s="957"/>
      <c r="H61" s="957"/>
      <c r="I61" s="957"/>
      <c r="J61" s="957"/>
      <c r="K61" s="957"/>
      <c r="L61" s="957"/>
      <c r="M61" s="957"/>
      <c r="N61" s="957"/>
      <c r="O61" s="957"/>
      <c r="P61" s="957"/>
      <c r="Q61" s="957"/>
      <c r="R61" s="958"/>
      <c r="S61" s="878" t="str">
        <f>A72</f>
        <v>ＶＣ京都</v>
      </c>
      <c r="T61" s="879"/>
      <c r="U61" s="879"/>
      <c r="V61" s="879"/>
      <c r="W61" s="879"/>
      <c r="X61" s="879"/>
      <c r="Y61" s="879"/>
      <c r="Z61" s="879"/>
      <c r="AA61" s="879"/>
      <c r="AB61" s="879"/>
      <c r="AC61" s="879"/>
      <c r="AD61" s="879"/>
      <c r="AE61" s="879"/>
      <c r="AF61" s="879"/>
      <c r="AG61" s="879"/>
      <c r="AH61" s="879"/>
      <c r="AI61" s="880"/>
      <c r="AJ61" s="878" t="str">
        <f>A78</f>
        <v>舞鶴クラブ</v>
      </c>
      <c r="AK61" s="879"/>
      <c r="AL61" s="879"/>
      <c r="AM61" s="879"/>
      <c r="AN61" s="879"/>
      <c r="AO61" s="879"/>
      <c r="AP61" s="879"/>
      <c r="AQ61" s="879"/>
      <c r="AR61" s="879"/>
      <c r="AS61" s="879"/>
      <c r="AT61" s="879"/>
      <c r="AU61" s="879"/>
      <c r="AV61" s="879"/>
      <c r="AW61" s="879"/>
      <c r="AX61" s="879"/>
      <c r="AY61" s="879"/>
      <c r="AZ61" s="880"/>
      <c r="BA61" s="956" t="str">
        <f>A84</f>
        <v>やましろジャンプgiris</v>
      </c>
      <c r="BB61" s="957"/>
      <c r="BC61" s="957"/>
      <c r="BD61" s="957"/>
      <c r="BE61" s="957"/>
      <c r="BF61" s="957"/>
      <c r="BG61" s="957"/>
      <c r="BH61" s="957"/>
      <c r="BI61" s="957"/>
      <c r="BJ61" s="957"/>
      <c r="BK61" s="957"/>
      <c r="BL61" s="957"/>
      <c r="BM61" s="957"/>
      <c r="BN61" s="957"/>
      <c r="BO61" s="957"/>
      <c r="BP61" s="957"/>
      <c r="BQ61" s="958"/>
      <c r="BR61" s="862"/>
      <c r="BS61" s="863"/>
      <c r="BT61" s="863"/>
      <c r="BU61" s="864"/>
      <c r="BV61" s="862"/>
      <c r="BW61" s="863"/>
      <c r="BX61" s="863"/>
      <c r="BY61" s="864"/>
      <c r="BZ61" s="862"/>
      <c r="CA61" s="863"/>
      <c r="CB61" s="863"/>
      <c r="CC61" s="863"/>
      <c r="CD61" s="863"/>
      <c r="CE61" s="863"/>
      <c r="CF61" s="863"/>
      <c r="CG61" s="864"/>
      <c r="CH61" s="865"/>
      <c r="CI61" s="866"/>
      <c r="CJ61" s="866"/>
      <c r="CK61" s="866"/>
      <c r="CL61" s="866"/>
      <c r="CM61" s="866"/>
      <c r="CN61" s="866"/>
      <c r="CO61" s="866"/>
      <c r="CP61" s="866"/>
      <c r="CQ61" s="866"/>
      <c r="CR61" s="866"/>
      <c r="CS61" s="866"/>
      <c r="CT61" s="866"/>
      <c r="CU61" s="866"/>
      <c r="CV61" s="866"/>
      <c r="CW61" s="867"/>
      <c r="CX61" s="910"/>
      <c r="CY61" s="911"/>
      <c r="CZ61" s="911"/>
      <c r="DA61" s="911"/>
      <c r="DB61" s="912"/>
      <c r="DC61" s="361"/>
      <c r="DD61" s="361"/>
      <c r="DE61" s="361"/>
      <c r="DF61" s="361"/>
      <c r="DG61" s="297"/>
      <c r="DH61" s="361"/>
      <c r="DI61" s="361"/>
      <c r="DJ61" s="361"/>
      <c r="DK61" s="361"/>
      <c r="DL61" s="361"/>
      <c r="DM61" s="297"/>
      <c r="DN61" s="297"/>
      <c r="DO61" s="297"/>
      <c r="DP61" s="297"/>
      <c r="DQ61" s="297"/>
      <c r="DR61" s="297"/>
      <c r="DS61" s="297"/>
      <c r="DT61" s="297"/>
      <c r="DU61" s="297"/>
      <c r="DV61" s="297"/>
    </row>
    <row r="62" spans="1:126" ht="8.1" customHeight="1" x14ac:dyDescent="0.2">
      <c r="A62" s="977"/>
      <c r="B62" s="956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57"/>
      <c r="P62" s="957"/>
      <c r="Q62" s="957"/>
      <c r="R62" s="958"/>
      <c r="S62" s="878"/>
      <c r="T62" s="879"/>
      <c r="U62" s="879"/>
      <c r="V62" s="879"/>
      <c r="W62" s="879"/>
      <c r="X62" s="879"/>
      <c r="Y62" s="879"/>
      <c r="Z62" s="879"/>
      <c r="AA62" s="879"/>
      <c r="AB62" s="879"/>
      <c r="AC62" s="879"/>
      <c r="AD62" s="879"/>
      <c r="AE62" s="879"/>
      <c r="AF62" s="879"/>
      <c r="AG62" s="879"/>
      <c r="AH62" s="879"/>
      <c r="AI62" s="880"/>
      <c r="AJ62" s="878"/>
      <c r="AK62" s="879"/>
      <c r="AL62" s="879"/>
      <c r="AM62" s="879"/>
      <c r="AN62" s="879"/>
      <c r="AO62" s="879"/>
      <c r="AP62" s="879"/>
      <c r="AQ62" s="879"/>
      <c r="AR62" s="879"/>
      <c r="AS62" s="879"/>
      <c r="AT62" s="879"/>
      <c r="AU62" s="879"/>
      <c r="AV62" s="879"/>
      <c r="AW62" s="879"/>
      <c r="AX62" s="879"/>
      <c r="AY62" s="879"/>
      <c r="AZ62" s="880"/>
      <c r="BA62" s="956"/>
      <c r="BB62" s="957"/>
      <c r="BC62" s="957"/>
      <c r="BD62" s="957"/>
      <c r="BE62" s="957"/>
      <c r="BF62" s="957"/>
      <c r="BG62" s="957"/>
      <c r="BH62" s="957"/>
      <c r="BI62" s="957"/>
      <c r="BJ62" s="957"/>
      <c r="BK62" s="957"/>
      <c r="BL62" s="957"/>
      <c r="BM62" s="957"/>
      <c r="BN62" s="957"/>
      <c r="BO62" s="957"/>
      <c r="BP62" s="957"/>
      <c r="BQ62" s="958"/>
      <c r="BR62" s="862"/>
      <c r="BS62" s="863"/>
      <c r="BT62" s="863"/>
      <c r="BU62" s="864"/>
      <c r="BV62" s="862"/>
      <c r="BW62" s="863"/>
      <c r="BX62" s="863"/>
      <c r="BY62" s="864"/>
      <c r="BZ62" s="922" t="s">
        <v>8</v>
      </c>
      <c r="CA62" s="922"/>
      <c r="CB62" s="922"/>
      <c r="CC62" s="922"/>
      <c r="CD62" s="922" t="s">
        <v>9</v>
      </c>
      <c r="CE62" s="922"/>
      <c r="CF62" s="922"/>
      <c r="CG62" s="922"/>
      <c r="CH62" s="874" t="s">
        <v>8</v>
      </c>
      <c r="CI62" s="875"/>
      <c r="CJ62" s="875"/>
      <c r="CK62" s="875"/>
      <c r="CL62" s="876"/>
      <c r="CM62" s="874" t="s">
        <v>9</v>
      </c>
      <c r="CN62" s="875"/>
      <c r="CO62" s="875"/>
      <c r="CP62" s="875"/>
      <c r="CQ62" s="876"/>
      <c r="CR62" s="874" t="s">
        <v>11</v>
      </c>
      <c r="CS62" s="875"/>
      <c r="CT62" s="875"/>
      <c r="CU62" s="875"/>
      <c r="CV62" s="875"/>
      <c r="CW62" s="876"/>
      <c r="CX62" s="910"/>
      <c r="CY62" s="911"/>
      <c r="CZ62" s="911"/>
      <c r="DA62" s="911"/>
      <c r="DB62" s="912"/>
      <c r="DC62" s="361"/>
      <c r="DD62" s="361"/>
      <c r="DE62" s="361"/>
      <c r="DF62" s="361"/>
      <c r="DG62" s="297"/>
      <c r="DH62" s="361"/>
      <c r="DI62" s="361"/>
      <c r="DJ62" s="361"/>
      <c r="DK62" s="361"/>
      <c r="DL62" s="361"/>
      <c r="DM62" s="297"/>
      <c r="DN62" s="297"/>
      <c r="DO62" s="297"/>
      <c r="DP62" s="297"/>
      <c r="DQ62" s="297"/>
      <c r="DR62" s="297"/>
      <c r="DS62" s="297"/>
      <c r="DT62" s="297"/>
      <c r="DU62" s="297"/>
      <c r="DV62" s="297"/>
    </row>
    <row r="63" spans="1:126" ht="8.1" customHeight="1" x14ac:dyDescent="0.2">
      <c r="A63" s="980"/>
      <c r="B63" s="301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1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1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3"/>
      <c r="BA63" s="302"/>
      <c r="BB63" s="302"/>
      <c r="BC63" s="302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  <c r="BR63" s="865"/>
      <c r="BS63" s="866"/>
      <c r="BT63" s="866"/>
      <c r="BU63" s="867"/>
      <c r="BV63" s="865"/>
      <c r="BW63" s="866"/>
      <c r="BX63" s="866"/>
      <c r="BY63" s="867"/>
      <c r="BZ63" s="923"/>
      <c r="CA63" s="923"/>
      <c r="CB63" s="923"/>
      <c r="CC63" s="923"/>
      <c r="CD63" s="923"/>
      <c r="CE63" s="923"/>
      <c r="CF63" s="923"/>
      <c r="CG63" s="923"/>
      <c r="CH63" s="865"/>
      <c r="CI63" s="866"/>
      <c r="CJ63" s="866"/>
      <c r="CK63" s="866"/>
      <c r="CL63" s="867"/>
      <c r="CM63" s="865"/>
      <c r="CN63" s="866"/>
      <c r="CO63" s="866"/>
      <c r="CP63" s="866"/>
      <c r="CQ63" s="867"/>
      <c r="CR63" s="865"/>
      <c r="CS63" s="866"/>
      <c r="CT63" s="866"/>
      <c r="CU63" s="866"/>
      <c r="CV63" s="866"/>
      <c r="CW63" s="867"/>
      <c r="CX63" s="913"/>
      <c r="CY63" s="914"/>
      <c r="CZ63" s="914"/>
      <c r="DA63" s="914"/>
      <c r="DB63" s="915"/>
      <c r="DC63" s="361"/>
      <c r="DD63" s="361"/>
      <c r="DE63" s="361"/>
      <c r="DF63" s="361"/>
      <c r="DG63" s="297"/>
      <c r="DH63" s="361"/>
      <c r="DI63" s="361"/>
      <c r="DJ63" s="361"/>
      <c r="DK63" s="361"/>
      <c r="DL63" s="361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</row>
    <row r="64" spans="1:126" ht="7.5" customHeight="1" x14ac:dyDescent="0.2">
      <c r="A64" s="894">
        <v>7</v>
      </c>
      <c r="B64" s="981"/>
      <c r="C64" s="982"/>
      <c r="D64" s="982"/>
      <c r="E64" s="982"/>
      <c r="F64" s="982"/>
      <c r="G64" s="982"/>
      <c r="H64" s="982"/>
      <c r="I64" s="982"/>
      <c r="J64" s="982"/>
      <c r="K64" s="982"/>
      <c r="L64" s="982"/>
      <c r="M64" s="982"/>
      <c r="N64" s="982"/>
      <c r="O64" s="982"/>
      <c r="P64" s="982"/>
      <c r="Q64" s="982"/>
      <c r="R64" s="983"/>
      <c r="S64" s="304"/>
      <c r="T64" s="290"/>
      <c r="U64" s="290"/>
      <c r="V64" s="290"/>
      <c r="W64" s="990">
        <f>'Cグループ集計表 '!S10</f>
        <v>3</v>
      </c>
      <c r="X64" s="991"/>
      <c r="Y64" s="991"/>
      <c r="Z64" s="991"/>
      <c r="AA64" s="309"/>
      <c r="AB64" s="993">
        <f>'Cグループ集計表 '!$U$10</f>
        <v>1</v>
      </c>
      <c r="AC64" s="992"/>
      <c r="AD64" s="992"/>
      <c r="AE64" s="992"/>
      <c r="AF64" s="994" t="str">
        <f>'Cグループ集計表 '!V9</f>
        <v>38”</v>
      </c>
      <c r="AG64" s="994"/>
      <c r="AH64" s="994"/>
      <c r="AI64" s="995"/>
      <c r="AJ64" s="526"/>
      <c r="AK64" s="485"/>
      <c r="AL64" s="485"/>
      <c r="AM64" s="485"/>
      <c r="AN64" s="990">
        <f>'Cグループ集計表 '!Z10</f>
        <v>3</v>
      </c>
      <c r="AO64" s="991"/>
      <c r="AP64" s="991"/>
      <c r="AQ64" s="991"/>
      <c r="AR64" s="309"/>
      <c r="AS64" s="993">
        <f>'Cグループ集計表 '!AB10</f>
        <v>2</v>
      </c>
      <c r="AT64" s="992"/>
      <c r="AU64" s="992"/>
      <c r="AV64" s="992"/>
      <c r="AW64" s="994" t="str">
        <f>'Cグループ集計表 '!AC9</f>
        <v>46”</v>
      </c>
      <c r="AX64" s="994"/>
      <c r="AY64" s="994"/>
      <c r="AZ64" s="995"/>
      <c r="BA64" s="481"/>
      <c r="BB64" s="482"/>
      <c r="BC64" s="482"/>
      <c r="BD64" s="482"/>
      <c r="BE64" s="990">
        <f>'Cグループ集計表 '!AG10</f>
        <v>2</v>
      </c>
      <c r="BF64" s="991"/>
      <c r="BG64" s="991"/>
      <c r="BH64" s="991"/>
      <c r="BI64" s="309"/>
      <c r="BJ64" s="993">
        <f>'Cグループ集計表 '!AI10</f>
        <v>3</v>
      </c>
      <c r="BK64" s="992"/>
      <c r="BL64" s="992"/>
      <c r="BM64" s="992"/>
      <c r="BN64" s="994" t="str">
        <f>'Cグループ集計表 '!AJ9</f>
        <v>49"</v>
      </c>
      <c r="BO64" s="994"/>
      <c r="BP64" s="994"/>
      <c r="BQ64" s="995"/>
      <c r="BR64" s="874">
        <f>'Cグループ集計表 '!J33</f>
        <v>1</v>
      </c>
      <c r="BS64" s="875"/>
      <c r="BT64" s="875"/>
      <c r="BU64" s="876"/>
      <c r="BV64" s="874">
        <f>'Cグループ集計表 '!L33</f>
        <v>2</v>
      </c>
      <c r="BW64" s="875"/>
      <c r="BX64" s="875"/>
      <c r="BY64" s="876"/>
      <c r="BZ64" s="874">
        <f>'Cグループ集計表 '!V33</f>
        <v>4</v>
      </c>
      <c r="CA64" s="875"/>
      <c r="CB64" s="875"/>
      <c r="CC64" s="876"/>
      <c r="CD64" s="874">
        <f>'Cグループ集計表 '!Y33</f>
        <v>5</v>
      </c>
      <c r="CE64" s="875"/>
      <c r="CF64" s="875"/>
      <c r="CG64" s="876"/>
      <c r="CH64" s="1001">
        <f>'Cグループ集計表 '!AL33</f>
        <v>20</v>
      </c>
      <c r="CI64" s="1002"/>
      <c r="CJ64" s="1002"/>
      <c r="CK64" s="1002"/>
      <c r="CL64" s="1002"/>
      <c r="CM64" s="1001">
        <f>'Cグループ集計表 '!AO33</f>
        <v>21</v>
      </c>
      <c r="CN64" s="1002"/>
      <c r="CO64" s="1002"/>
      <c r="CP64" s="1002"/>
      <c r="CQ64" s="1007"/>
      <c r="CR64" s="1010">
        <f>'Cグループ集計表 '!AT33</f>
        <v>0.95238095238095233</v>
      </c>
      <c r="CS64" s="1011"/>
      <c r="CT64" s="1011"/>
      <c r="CU64" s="1011"/>
      <c r="CV64" s="1011"/>
      <c r="CW64" s="1012"/>
      <c r="CX64" s="874"/>
      <c r="CY64" s="875"/>
      <c r="CZ64" s="875"/>
      <c r="DA64" s="875"/>
      <c r="DB64" s="876"/>
      <c r="DC64" s="361"/>
      <c r="DD64" s="361"/>
      <c r="DE64" s="361"/>
      <c r="DF64" s="361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1"/>
      <c r="DS64" s="291"/>
      <c r="DT64" s="291"/>
      <c r="DU64" s="291"/>
      <c r="DV64" s="291"/>
    </row>
    <row r="65" spans="1:126" ht="7.5" customHeight="1" x14ac:dyDescent="0.2">
      <c r="A65" s="895"/>
      <c r="B65" s="984"/>
      <c r="C65" s="985"/>
      <c r="D65" s="985"/>
      <c r="E65" s="985"/>
      <c r="F65" s="985"/>
      <c r="G65" s="985"/>
      <c r="H65" s="985"/>
      <c r="I65" s="985"/>
      <c r="J65" s="985"/>
      <c r="K65" s="985"/>
      <c r="L65" s="985"/>
      <c r="M65" s="985"/>
      <c r="N65" s="985"/>
      <c r="O65" s="985"/>
      <c r="P65" s="985"/>
      <c r="Q65" s="985"/>
      <c r="R65" s="986"/>
      <c r="S65" s="304"/>
      <c r="T65" s="290"/>
      <c r="U65" s="290"/>
      <c r="V65" s="290"/>
      <c r="W65" s="992"/>
      <c r="X65" s="992"/>
      <c r="Y65" s="992"/>
      <c r="Z65" s="992"/>
      <c r="AA65" s="309"/>
      <c r="AB65" s="992"/>
      <c r="AC65" s="992"/>
      <c r="AD65" s="992"/>
      <c r="AE65" s="992"/>
      <c r="AF65" s="996"/>
      <c r="AG65" s="996"/>
      <c r="AH65" s="996"/>
      <c r="AI65" s="997"/>
      <c r="AJ65" s="526"/>
      <c r="AK65" s="485"/>
      <c r="AL65" s="485"/>
      <c r="AM65" s="485"/>
      <c r="AN65" s="992"/>
      <c r="AO65" s="992"/>
      <c r="AP65" s="992"/>
      <c r="AQ65" s="992"/>
      <c r="AR65" s="309"/>
      <c r="AS65" s="992"/>
      <c r="AT65" s="992"/>
      <c r="AU65" s="992"/>
      <c r="AV65" s="992"/>
      <c r="AW65" s="996"/>
      <c r="AX65" s="996"/>
      <c r="AY65" s="996"/>
      <c r="AZ65" s="997"/>
      <c r="BA65" s="484"/>
      <c r="BB65" s="485"/>
      <c r="BC65" s="485"/>
      <c r="BD65" s="485"/>
      <c r="BE65" s="992"/>
      <c r="BF65" s="992"/>
      <c r="BG65" s="992"/>
      <c r="BH65" s="992"/>
      <c r="BI65" s="309"/>
      <c r="BJ65" s="992"/>
      <c r="BK65" s="992"/>
      <c r="BL65" s="992"/>
      <c r="BM65" s="992"/>
      <c r="BN65" s="996"/>
      <c r="BO65" s="996"/>
      <c r="BP65" s="996"/>
      <c r="BQ65" s="997"/>
      <c r="BR65" s="862"/>
      <c r="BS65" s="863"/>
      <c r="BT65" s="863"/>
      <c r="BU65" s="864"/>
      <c r="BV65" s="862"/>
      <c r="BW65" s="863"/>
      <c r="BX65" s="863"/>
      <c r="BY65" s="864"/>
      <c r="BZ65" s="862"/>
      <c r="CA65" s="863"/>
      <c r="CB65" s="863"/>
      <c r="CC65" s="864"/>
      <c r="CD65" s="862"/>
      <c r="CE65" s="863"/>
      <c r="CF65" s="863"/>
      <c r="CG65" s="864"/>
      <c r="CH65" s="1003"/>
      <c r="CI65" s="1004"/>
      <c r="CJ65" s="1004"/>
      <c r="CK65" s="1004"/>
      <c r="CL65" s="1004"/>
      <c r="CM65" s="1003"/>
      <c r="CN65" s="1004"/>
      <c r="CO65" s="1004"/>
      <c r="CP65" s="1004"/>
      <c r="CQ65" s="1008"/>
      <c r="CR65" s="1013"/>
      <c r="CS65" s="1014"/>
      <c r="CT65" s="1014"/>
      <c r="CU65" s="1014"/>
      <c r="CV65" s="1014"/>
      <c r="CW65" s="1015"/>
      <c r="CX65" s="862"/>
      <c r="CY65" s="863"/>
      <c r="CZ65" s="863"/>
      <c r="DA65" s="863"/>
      <c r="DB65" s="864"/>
      <c r="DC65" s="361"/>
      <c r="DD65" s="361"/>
      <c r="DE65" s="361"/>
      <c r="DF65" s="361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1"/>
      <c r="DS65" s="291"/>
      <c r="DT65" s="291"/>
      <c r="DU65" s="291"/>
      <c r="DV65" s="291"/>
    </row>
    <row r="66" spans="1:126" ht="7.5" customHeight="1" x14ac:dyDescent="0.2">
      <c r="A66" s="978" t="str">
        <f>IFERROR(VLOOKUP(A64,'抽選会用 '!$C$7:$D$28,2,FALSE),"")</f>
        <v>KYOTO気づきエンジェルズ</v>
      </c>
      <c r="B66" s="984"/>
      <c r="C66" s="985"/>
      <c r="D66" s="985"/>
      <c r="E66" s="985"/>
      <c r="F66" s="985"/>
      <c r="G66" s="985"/>
      <c r="H66" s="985"/>
      <c r="I66" s="985"/>
      <c r="J66" s="985"/>
      <c r="K66" s="985"/>
      <c r="L66" s="985"/>
      <c r="M66" s="985"/>
      <c r="N66" s="985"/>
      <c r="O66" s="985"/>
      <c r="P66" s="985"/>
      <c r="Q66" s="985"/>
      <c r="R66" s="986"/>
      <c r="S66" s="1019">
        <f>'Cグループ集計表 '!Q11</f>
        <v>1</v>
      </c>
      <c r="T66" s="863"/>
      <c r="U66" s="863"/>
      <c r="V66" s="863"/>
      <c r="W66" s="993">
        <f>'Cグループ集計表 '!S11</f>
        <v>1</v>
      </c>
      <c r="X66" s="992"/>
      <c r="Y66" s="992"/>
      <c r="Z66" s="992"/>
      <c r="AA66" s="308"/>
      <c r="AB66" s="993">
        <f>'Cグループ集計表 '!$U$11</f>
        <v>3</v>
      </c>
      <c r="AC66" s="992"/>
      <c r="AD66" s="992"/>
      <c r="AE66" s="992"/>
      <c r="AF66" s="1020">
        <f>'Cグループ集計表 '!W11</f>
        <v>2</v>
      </c>
      <c r="AG66" s="863"/>
      <c r="AH66" s="863"/>
      <c r="AI66" s="864"/>
      <c r="AJ66" s="998">
        <f>'Cグループ集計表 '!X11</f>
        <v>3</v>
      </c>
      <c r="AK66" s="999"/>
      <c r="AL66" s="999"/>
      <c r="AM66" s="999"/>
      <c r="AN66" s="993">
        <f>'Cグループ集計表 '!Z11</f>
        <v>3</v>
      </c>
      <c r="AO66" s="992"/>
      <c r="AP66" s="992"/>
      <c r="AQ66" s="992"/>
      <c r="AR66" s="308"/>
      <c r="AS66" s="993">
        <f>'Cグループ集計表 '!AB11</f>
        <v>1</v>
      </c>
      <c r="AT66" s="992"/>
      <c r="AU66" s="992"/>
      <c r="AV66" s="992"/>
      <c r="AW66" s="863">
        <f>'Cグループ集計表 '!AD11</f>
        <v>0</v>
      </c>
      <c r="AX66" s="863"/>
      <c r="AY66" s="863"/>
      <c r="AZ66" s="864"/>
      <c r="BA66" s="998">
        <f>'Cグループ集計表 '!AE11</f>
        <v>0</v>
      </c>
      <c r="BB66" s="999"/>
      <c r="BC66" s="999"/>
      <c r="BD66" s="999"/>
      <c r="BE66" s="993">
        <f>'Cグループ集計表 '!AG11</f>
        <v>1</v>
      </c>
      <c r="BF66" s="992"/>
      <c r="BG66" s="992"/>
      <c r="BH66" s="992"/>
      <c r="BI66" s="308"/>
      <c r="BJ66" s="993">
        <f>'Cグループ集計表 '!AI11</f>
        <v>3</v>
      </c>
      <c r="BK66" s="992"/>
      <c r="BL66" s="992"/>
      <c r="BM66" s="992"/>
      <c r="BN66" s="1021">
        <f>'Cグループ集計表 '!AK11</f>
        <v>3</v>
      </c>
      <c r="BO66" s="999"/>
      <c r="BP66" s="999"/>
      <c r="BQ66" s="999"/>
      <c r="BR66" s="862"/>
      <c r="BS66" s="863"/>
      <c r="BT66" s="863"/>
      <c r="BU66" s="864"/>
      <c r="BV66" s="862"/>
      <c r="BW66" s="863"/>
      <c r="BX66" s="863"/>
      <c r="BY66" s="864"/>
      <c r="BZ66" s="862"/>
      <c r="CA66" s="863"/>
      <c r="CB66" s="863"/>
      <c r="CC66" s="864"/>
      <c r="CD66" s="862"/>
      <c r="CE66" s="863"/>
      <c r="CF66" s="863"/>
      <c r="CG66" s="864"/>
      <c r="CH66" s="1003"/>
      <c r="CI66" s="1004"/>
      <c r="CJ66" s="1004"/>
      <c r="CK66" s="1004"/>
      <c r="CL66" s="1004"/>
      <c r="CM66" s="1003"/>
      <c r="CN66" s="1004"/>
      <c r="CO66" s="1004"/>
      <c r="CP66" s="1004"/>
      <c r="CQ66" s="1008"/>
      <c r="CR66" s="1013"/>
      <c r="CS66" s="1014"/>
      <c r="CT66" s="1014"/>
      <c r="CU66" s="1014"/>
      <c r="CV66" s="1014"/>
      <c r="CW66" s="1015"/>
      <c r="CX66" s="862"/>
      <c r="CY66" s="863"/>
      <c r="CZ66" s="863"/>
      <c r="DA66" s="863"/>
      <c r="DB66" s="864"/>
      <c r="DC66" s="361"/>
      <c r="DD66" s="361"/>
      <c r="DE66" s="361"/>
      <c r="DF66" s="361"/>
      <c r="DG66" s="297"/>
      <c r="DH66" s="297"/>
      <c r="DI66" s="297"/>
      <c r="DJ66" s="297"/>
      <c r="DK66" s="297"/>
      <c r="DL66" s="297"/>
      <c r="DM66" s="297"/>
      <c r="DN66" s="297"/>
      <c r="DO66" s="297"/>
      <c r="DP66" s="297"/>
      <c r="DQ66" s="297"/>
      <c r="DR66" s="291"/>
      <c r="DS66" s="291"/>
      <c r="DT66" s="291"/>
      <c r="DU66" s="291"/>
      <c r="DV66" s="291"/>
    </row>
    <row r="67" spans="1:126" ht="7.5" customHeight="1" x14ac:dyDescent="0.2">
      <c r="A67" s="978" t="str">
        <f>IFERROR(VLOOKUP(A66,'抽選会用 '!$C$7:$D$28,3,FALSE),"")</f>
        <v/>
      </c>
      <c r="B67" s="984"/>
      <c r="C67" s="985"/>
      <c r="D67" s="985"/>
      <c r="E67" s="985"/>
      <c r="F67" s="985"/>
      <c r="G67" s="985"/>
      <c r="H67" s="985"/>
      <c r="I67" s="985"/>
      <c r="J67" s="985"/>
      <c r="K67" s="985"/>
      <c r="L67" s="985"/>
      <c r="M67" s="985"/>
      <c r="N67" s="985"/>
      <c r="O67" s="985"/>
      <c r="P67" s="985"/>
      <c r="Q67" s="985"/>
      <c r="R67" s="986"/>
      <c r="S67" s="862"/>
      <c r="T67" s="863"/>
      <c r="U67" s="863"/>
      <c r="V67" s="863"/>
      <c r="W67" s="992"/>
      <c r="X67" s="992"/>
      <c r="Y67" s="992"/>
      <c r="Z67" s="992"/>
      <c r="AA67" s="308"/>
      <c r="AB67" s="992"/>
      <c r="AC67" s="992"/>
      <c r="AD67" s="992"/>
      <c r="AE67" s="992"/>
      <c r="AF67" s="863"/>
      <c r="AG67" s="863"/>
      <c r="AH67" s="863"/>
      <c r="AI67" s="864"/>
      <c r="AJ67" s="1000"/>
      <c r="AK67" s="999"/>
      <c r="AL67" s="999"/>
      <c r="AM67" s="999"/>
      <c r="AN67" s="992"/>
      <c r="AO67" s="992"/>
      <c r="AP67" s="992"/>
      <c r="AQ67" s="992"/>
      <c r="AR67" s="308"/>
      <c r="AS67" s="992"/>
      <c r="AT67" s="992"/>
      <c r="AU67" s="992"/>
      <c r="AV67" s="992"/>
      <c r="AW67" s="863"/>
      <c r="AX67" s="863"/>
      <c r="AY67" s="863"/>
      <c r="AZ67" s="864"/>
      <c r="BA67" s="1000"/>
      <c r="BB67" s="999"/>
      <c r="BC67" s="999"/>
      <c r="BD67" s="999"/>
      <c r="BE67" s="992"/>
      <c r="BF67" s="992"/>
      <c r="BG67" s="992"/>
      <c r="BH67" s="992"/>
      <c r="BI67" s="308"/>
      <c r="BJ67" s="992"/>
      <c r="BK67" s="992"/>
      <c r="BL67" s="992"/>
      <c r="BM67" s="992"/>
      <c r="BN67" s="999"/>
      <c r="BO67" s="999"/>
      <c r="BP67" s="999"/>
      <c r="BQ67" s="999"/>
      <c r="BR67" s="862"/>
      <c r="BS67" s="863"/>
      <c r="BT67" s="863"/>
      <c r="BU67" s="864"/>
      <c r="BV67" s="862"/>
      <c r="BW67" s="863"/>
      <c r="BX67" s="863"/>
      <c r="BY67" s="864"/>
      <c r="BZ67" s="862"/>
      <c r="CA67" s="863"/>
      <c r="CB67" s="863"/>
      <c r="CC67" s="864"/>
      <c r="CD67" s="862"/>
      <c r="CE67" s="863"/>
      <c r="CF67" s="863"/>
      <c r="CG67" s="864"/>
      <c r="CH67" s="1003"/>
      <c r="CI67" s="1004"/>
      <c r="CJ67" s="1004"/>
      <c r="CK67" s="1004"/>
      <c r="CL67" s="1004"/>
      <c r="CM67" s="1003"/>
      <c r="CN67" s="1004"/>
      <c r="CO67" s="1004"/>
      <c r="CP67" s="1004"/>
      <c r="CQ67" s="1008"/>
      <c r="CR67" s="1013"/>
      <c r="CS67" s="1014"/>
      <c r="CT67" s="1014"/>
      <c r="CU67" s="1014"/>
      <c r="CV67" s="1014"/>
      <c r="CW67" s="1015"/>
      <c r="CX67" s="862"/>
      <c r="CY67" s="863"/>
      <c r="CZ67" s="863"/>
      <c r="DA67" s="863"/>
      <c r="DB67" s="864"/>
      <c r="DC67" s="361"/>
      <c r="DD67" s="361"/>
      <c r="DE67" s="361"/>
      <c r="DF67" s="361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1"/>
      <c r="DS67" s="291"/>
      <c r="DT67" s="291"/>
      <c r="DU67" s="291"/>
      <c r="DV67" s="291"/>
    </row>
    <row r="68" spans="1:126" ht="7.5" customHeight="1" x14ac:dyDescent="0.2">
      <c r="A68" s="304"/>
      <c r="B68" s="984"/>
      <c r="C68" s="985"/>
      <c r="D68" s="985"/>
      <c r="E68" s="985"/>
      <c r="F68" s="985"/>
      <c r="G68" s="985"/>
      <c r="H68" s="985"/>
      <c r="I68" s="985"/>
      <c r="J68" s="985"/>
      <c r="K68" s="985"/>
      <c r="L68" s="985"/>
      <c r="M68" s="985"/>
      <c r="N68" s="985"/>
      <c r="O68" s="985"/>
      <c r="P68" s="985"/>
      <c r="Q68" s="985"/>
      <c r="R68" s="986"/>
      <c r="S68" s="304"/>
      <c r="T68" s="290"/>
      <c r="U68" s="290"/>
      <c r="V68" s="290"/>
      <c r="W68" s="993">
        <f>'Cグループ集計表 '!S12</f>
        <v>2</v>
      </c>
      <c r="X68" s="992"/>
      <c r="Y68" s="992"/>
      <c r="Z68" s="992"/>
      <c r="AA68" s="308"/>
      <c r="AB68" s="993">
        <f>'Cグループ集計表 '!$U$12</f>
        <v>3</v>
      </c>
      <c r="AC68" s="992"/>
      <c r="AD68" s="992"/>
      <c r="AE68" s="992"/>
      <c r="AF68" s="525"/>
      <c r="AG68" s="525"/>
      <c r="AH68" s="525"/>
      <c r="AI68" s="308"/>
      <c r="AJ68" s="526"/>
      <c r="AK68" s="485"/>
      <c r="AL68" s="485"/>
      <c r="AM68" s="485"/>
      <c r="AN68" s="993">
        <f>'Cグループ集計表 '!Z12</f>
        <v>3</v>
      </c>
      <c r="AO68" s="992"/>
      <c r="AP68" s="992"/>
      <c r="AQ68" s="992"/>
      <c r="AR68" s="308"/>
      <c r="AS68" s="993">
        <f>'Cグループ集計表 '!AB12</f>
        <v>2</v>
      </c>
      <c r="AT68" s="992"/>
      <c r="AU68" s="992"/>
      <c r="AV68" s="992"/>
      <c r="AW68" s="525"/>
      <c r="AX68" s="525"/>
      <c r="AY68" s="525"/>
      <c r="AZ68" s="527"/>
      <c r="BA68" s="484"/>
      <c r="BB68" s="485"/>
      <c r="BC68" s="485"/>
      <c r="BD68" s="485"/>
      <c r="BE68" s="993">
        <f>'Cグループ集計表 '!AG12</f>
        <v>2</v>
      </c>
      <c r="BF68" s="992"/>
      <c r="BG68" s="992"/>
      <c r="BH68" s="992"/>
      <c r="BI68" s="308"/>
      <c r="BJ68" s="993">
        <f>'Cグループ集計表 '!AI12</f>
        <v>3</v>
      </c>
      <c r="BK68" s="992"/>
      <c r="BL68" s="992"/>
      <c r="BM68" s="992"/>
      <c r="BN68" s="291"/>
      <c r="BO68" s="291"/>
      <c r="BP68" s="291"/>
      <c r="BR68" s="862"/>
      <c r="BS68" s="863"/>
      <c r="BT68" s="863"/>
      <c r="BU68" s="864"/>
      <c r="BV68" s="862"/>
      <c r="BW68" s="863"/>
      <c r="BX68" s="863"/>
      <c r="BY68" s="864"/>
      <c r="BZ68" s="862"/>
      <c r="CA68" s="863"/>
      <c r="CB68" s="863"/>
      <c r="CC68" s="864"/>
      <c r="CD68" s="862"/>
      <c r="CE68" s="863"/>
      <c r="CF68" s="863"/>
      <c r="CG68" s="864"/>
      <c r="CH68" s="1003"/>
      <c r="CI68" s="1004"/>
      <c r="CJ68" s="1004"/>
      <c r="CK68" s="1004"/>
      <c r="CL68" s="1004"/>
      <c r="CM68" s="1003"/>
      <c r="CN68" s="1004"/>
      <c r="CO68" s="1004"/>
      <c r="CP68" s="1004"/>
      <c r="CQ68" s="1008"/>
      <c r="CR68" s="1013"/>
      <c r="CS68" s="1014"/>
      <c r="CT68" s="1014"/>
      <c r="CU68" s="1014"/>
      <c r="CV68" s="1014"/>
      <c r="CW68" s="1015"/>
      <c r="CX68" s="862"/>
      <c r="CY68" s="863"/>
      <c r="CZ68" s="863"/>
      <c r="DA68" s="863"/>
      <c r="DB68" s="864"/>
      <c r="DC68" s="361"/>
      <c r="DD68" s="361"/>
      <c r="DE68" s="361"/>
      <c r="DF68" s="361"/>
      <c r="DG68" s="297"/>
      <c r="DH68" s="297"/>
      <c r="DI68" s="297"/>
      <c r="DJ68" s="297"/>
      <c r="DK68" s="297"/>
      <c r="DL68" s="297"/>
      <c r="DM68" s="297"/>
      <c r="DN68" s="297"/>
      <c r="DO68" s="297"/>
      <c r="DP68" s="297"/>
      <c r="DQ68" s="297"/>
      <c r="DR68" s="291"/>
      <c r="DS68" s="291"/>
      <c r="DT68" s="291"/>
      <c r="DU68" s="291"/>
      <c r="DV68" s="291"/>
    </row>
    <row r="69" spans="1:126" ht="7.5" customHeight="1" x14ac:dyDescent="0.2">
      <c r="A69" s="306"/>
      <c r="B69" s="987"/>
      <c r="C69" s="988"/>
      <c r="D69" s="988"/>
      <c r="E69" s="988"/>
      <c r="F69" s="988"/>
      <c r="G69" s="988"/>
      <c r="H69" s="988"/>
      <c r="I69" s="988"/>
      <c r="J69" s="988"/>
      <c r="K69" s="988"/>
      <c r="L69" s="988"/>
      <c r="M69" s="988"/>
      <c r="N69" s="988"/>
      <c r="O69" s="988"/>
      <c r="P69" s="988"/>
      <c r="Q69" s="988"/>
      <c r="R69" s="989"/>
      <c r="S69" s="304"/>
      <c r="T69" s="290"/>
      <c r="U69" s="290"/>
      <c r="V69" s="290"/>
      <c r="W69" s="992"/>
      <c r="X69" s="992"/>
      <c r="Y69" s="992"/>
      <c r="Z69" s="992"/>
      <c r="AA69" s="309"/>
      <c r="AB69" s="992"/>
      <c r="AC69" s="992"/>
      <c r="AD69" s="992"/>
      <c r="AE69" s="992"/>
      <c r="AF69" s="525"/>
      <c r="AG69" s="525"/>
      <c r="AH69" s="525"/>
      <c r="AI69" s="308"/>
      <c r="AJ69" s="526"/>
      <c r="AK69" s="485"/>
      <c r="AL69" s="485"/>
      <c r="AM69" s="485"/>
      <c r="AN69" s="992"/>
      <c r="AO69" s="992"/>
      <c r="AP69" s="992"/>
      <c r="AQ69" s="992"/>
      <c r="AR69" s="309"/>
      <c r="AS69" s="992"/>
      <c r="AT69" s="992"/>
      <c r="AU69" s="992"/>
      <c r="AV69" s="992"/>
      <c r="AW69" s="525"/>
      <c r="AX69" s="525"/>
      <c r="AY69" s="525"/>
      <c r="AZ69" s="527"/>
      <c r="BA69" s="484"/>
      <c r="BB69" s="485"/>
      <c r="BC69" s="485"/>
      <c r="BD69" s="485"/>
      <c r="BE69" s="992"/>
      <c r="BF69" s="992"/>
      <c r="BG69" s="992"/>
      <c r="BH69" s="992"/>
      <c r="BI69" s="309"/>
      <c r="BJ69" s="992"/>
      <c r="BK69" s="992"/>
      <c r="BL69" s="992"/>
      <c r="BM69" s="992"/>
      <c r="BN69" s="291"/>
      <c r="BO69" s="291"/>
      <c r="BP69" s="291"/>
      <c r="BR69" s="865"/>
      <c r="BS69" s="866"/>
      <c r="BT69" s="866"/>
      <c r="BU69" s="867"/>
      <c r="BV69" s="865"/>
      <c r="BW69" s="866"/>
      <c r="BX69" s="866"/>
      <c r="BY69" s="867"/>
      <c r="BZ69" s="865"/>
      <c r="CA69" s="866"/>
      <c r="CB69" s="866"/>
      <c r="CC69" s="867"/>
      <c r="CD69" s="865"/>
      <c r="CE69" s="866"/>
      <c r="CF69" s="866"/>
      <c r="CG69" s="867"/>
      <c r="CH69" s="1005"/>
      <c r="CI69" s="1006"/>
      <c r="CJ69" s="1006"/>
      <c r="CK69" s="1006"/>
      <c r="CL69" s="1006"/>
      <c r="CM69" s="1005"/>
      <c r="CN69" s="1006"/>
      <c r="CO69" s="1006"/>
      <c r="CP69" s="1006"/>
      <c r="CQ69" s="1009"/>
      <c r="CR69" s="1016"/>
      <c r="CS69" s="1017"/>
      <c r="CT69" s="1017"/>
      <c r="CU69" s="1017"/>
      <c r="CV69" s="1017"/>
      <c r="CW69" s="1018"/>
      <c r="CX69" s="865"/>
      <c r="CY69" s="866"/>
      <c r="CZ69" s="866"/>
      <c r="DA69" s="866"/>
      <c r="DB69" s="867"/>
      <c r="DC69" s="361"/>
      <c r="DD69" s="361"/>
      <c r="DE69" s="361"/>
      <c r="DF69" s="361"/>
      <c r="DG69" s="297"/>
      <c r="DH69" s="297"/>
      <c r="DI69" s="297"/>
      <c r="DJ69" s="297"/>
      <c r="DK69" s="297"/>
      <c r="DL69" s="297"/>
      <c r="DM69" s="297"/>
      <c r="DN69" s="297"/>
      <c r="DO69" s="297"/>
      <c r="DP69" s="297"/>
      <c r="DQ69" s="297"/>
      <c r="DR69" s="291"/>
      <c r="DS69" s="291"/>
      <c r="DT69" s="291"/>
      <c r="DU69" s="291"/>
      <c r="DV69" s="291"/>
    </row>
    <row r="70" spans="1:126" ht="7.5" customHeight="1" x14ac:dyDescent="0.2">
      <c r="A70" s="894">
        <v>8</v>
      </c>
      <c r="B70" s="299"/>
      <c r="E70" s="290"/>
      <c r="F70" s="990">
        <f>AB64</f>
        <v>1</v>
      </c>
      <c r="G70" s="991"/>
      <c r="H70" s="991"/>
      <c r="I70" s="991"/>
      <c r="J70" s="309"/>
      <c r="K70" s="993">
        <f>W64</f>
        <v>3</v>
      </c>
      <c r="L70" s="992"/>
      <c r="M70" s="992"/>
      <c r="N70" s="992"/>
      <c r="O70" s="291"/>
      <c r="P70" s="291"/>
      <c r="Q70" s="291"/>
      <c r="S70" s="981"/>
      <c r="T70" s="982"/>
      <c r="U70" s="982"/>
      <c r="V70" s="982"/>
      <c r="W70" s="982"/>
      <c r="X70" s="982"/>
      <c r="Y70" s="982"/>
      <c r="Z70" s="982"/>
      <c r="AA70" s="982"/>
      <c r="AB70" s="982"/>
      <c r="AC70" s="982"/>
      <c r="AD70" s="982"/>
      <c r="AE70" s="982"/>
      <c r="AF70" s="982"/>
      <c r="AG70" s="982"/>
      <c r="AH70" s="982"/>
      <c r="AI70" s="983"/>
      <c r="AJ70" s="523"/>
      <c r="AK70" s="294"/>
      <c r="AL70" s="294"/>
      <c r="AM70" s="294"/>
      <c r="AN70" s="990">
        <f>'Cグループ集計表 '!Z15</f>
        <v>3</v>
      </c>
      <c r="AO70" s="991"/>
      <c r="AP70" s="991"/>
      <c r="AQ70" s="991"/>
      <c r="AR70" s="309"/>
      <c r="AS70" s="990">
        <f>'Cグループ集計表 '!AB15</f>
        <v>1</v>
      </c>
      <c r="AT70" s="991"/>
      <c r="AU70" s="991"/>
      <c r="AV70" s="991"/>
      <c r="AW70" s="994" t="str">
        <f>'Cグループ集計表 '!AC14</f>
        <v>65”</v>
      </c>
      <c r="AX70" s="994"/>
      <c r="AY70" s="994"/>
      <c r="AZ70" s="995"/>
      <c r="BA70" s="293"/>
      <c r="BB70" s="294"/>
      <c r="BC70" s="294"/>
      <c r="BD70" s="294"/>
      <c r="BE70" s="990">
        <f>'Cグループ集計表 '!AG15</f>
        <v>1</v>
      </c>
      <c r="BF70" s="991"/>
      <c r="BG70" s="991"/>
      <c r="BH70" s="991"/>
      <c r="BI70" s="309"/>
      <c r="BJ70" s="990">
        <f>'Cグループ集計表 '!AI15</f>
        <v>3</v>
      </c>
      <c r="BK70" s="991"/>
      <c r="BL70" s="991"/>
      <c r="BM70" s="991"/>
      <c r="BN70" s="994" t="str">
        <f>'Cグループ集計表 '!AJ14</f>
        <v>57"</v>
      </c>
      <c r="BO70" s="994"/>
      <c r="BP70" s="994"/>
      <c r="BQ70" s="995"/>
      <c r="BR70" s="874">
        <f>'Cグループ集計表 '!J34</f>
        <v>2</v>
      </c>
      <c r="BS70" s="875"/>
      <c r="BT70" s="875"/>
      <c r="BU70" s="876"/>
      <c r="BV70" s="874">
        <f>'Cグループ集計表 '!L34</f>
        <v>1</v>
      </c>
      <c r="BW70" s="875"/>
      <c r="BX70" s="875"/>
      <c r="BY70" s="876"/>
      <c r="BZ70" s="874">
        <f>'Cグループ集計表 '!V34</f>
        <v>5</v>
      </c>
      <c r="CA70" s="875"/>
      <c r="CB70" s="875"/>
      <c r="CC70" s="876"/>
      <c r="CD70" s="874">
        <f>'Cグループ集計表 '!Y34</f>
        <v>4</v>
      </c>
      <c r="CE70" s="875"/>
      <c r="CF70" s="875"/>
      <c r="CG70" s="876"/>
      <c r="CH70" s="1001">
        <f>'Cグループ集計表 '!AL34</f>
        <v>19</v>
      </c>
      <c r="CI70" s="1002"/>
      <c r="CJ70" s="1002"/>
      <c r="CK70" s="1002"/>
      <c r="CL70" s="1002"/>
      <c r="CM70" s="1001">
        <f>'Cグループ集計表 '!AO34</f>
        <v>18</v>
      </c>
      <c r="CN70" s="1002"/>
      <c r="CO70" s="1002"/>
      <c r="CP70" s="1002"/>
      <c r="CQ70" s="1007"/>
      <c r="CR70" s="1010">
        <f>'Cグループ集計表 '!AT34</f>
        <v>1.0555555555555556</v>
      </c>
      <c r="CS70" s="1011"/>
      <c r="CT70" s="1011"/>
      <c r="CU70" s="1011"/>
      <c r="CV70" s="1011"/>
      <c r="CW70" s="1012"/>
      <c r="CX70" s="874"/>
      <c r="CY70" s="875"/>
      <c r="CZ70" s="875"/>
      <c r="DA70" s="875"/>
      <c r="DB70" s="876"/>
      <c r="DC70" s="361"/>
      <c r="DD70" s="361"/>
      <c r="DE70" s="361"/>
      <c r="DF70" s="361"/>
      <c r="DG70" s="297"/>
      <c r="DH70" s="297"/>
      <c r="DI70" s="297"/>
      <c r="DJ70" s="297"/>
      <c r="DK70" s="297"/>
      <c r="DL70" s="297"/>
      <c r="DM70" s="297"/>
      <c r="DN70" s="297"/>
      <c r="DO70" s="297"/>
      <c r="DP70" s="297"/>
      <c r="DQ70" s="297"/>
      <c r="DR70" s="297"/>
      <c r="DS70" s="297"/>
      <c r="DT70" s="297"/>
      <c r="DU70" s="297"/>
      <c r="DV70" s="297"/>
    </row>
    <row r="71" spans="1:126" ht="7.5" customHeight="1" x14ac:dyDescent="0.2">
      <c r="A71" s="895"/>
      <c r="B71" s="299"/>
      <c r="E71" s="290"/>
      <c r="F71" s="992"/>
      <c r="G71" s="992"/>
      <c r="H71" s="992"/>
      <c r="I71" s="992"/>
      <c r="J71" s="309"/>
      <c r="K71" s="992"/>
      <c r="L71" s="992"/>
      <c r="M71" s="992"/>
      <c r="N71" s="992"/>
      <c r="O71" s="291"/>
      <c r="P71" s="291"/>
      <c r="Q71" s="291"/>
      <c r="S71" s="984"/>
      <c r="T71" s="985"/>
      <c r="U71" s="985"/>
      <c r="V71" s="985"/>
      <c r="W71" s="985"/>
      <c r="X71" s="985"/>
      <c r="Y71" s="985"/>
      <c r="Z71" s="985"/>
      <c r="AA71" s="985"/>
      <c r="AB71" s="985"/>
      <c r="AC71" s="985"/>
      <c r="AD71" s="985"/>
      <c r="AE71" s="985"/>
      <c r="AF71" s="985"/>
      <c r="AG71" s="985"/>
      <c r="AH71" s="985"/>
      <c r="AI71" s="986"/>
      <c r="AJ71" s="304"/>
      <c r="AK71" s="290"/>
      <c r="AL71" s="290"/>
      <c r="AM71" s="290"/>
      <c r="AN71" s="992"/>
      <c r="AO71" s="992"/>
      <c r="AP71" s="992"/>
      <c r="AQ71" s="992"/>
      <c r="AR71" s="309"/>
      <c r="AS71" s="992"/>
      <c r="AT71" s="992"/>
      <c r="AU71" s="992"/>
      <c r="AV71" s="992"/>
      <c r="AW71" s="996"/>
      <c r="AX71" s="996"/>
      <c r="AY71" s="996"/>
      <c r="AZ71" s="997"/>
      <c r="BA71" s="299"/>
      <c r="BB71" s="290"/>
      <c r="BC71" s="290"/>
      <c r="BD71" s="290"/>
      <c r="BE71" s="992"/>
      <c r="BF71" s="992"/>
      <c r="BG71" s="992"/>
      <c r="BH71" s="992"/>
      <c r="BI71" s="309"/>
      <c r="BJ71" s="992"/>
      <c r="BK71" s="992"/>
      <c r="BL71" s="992"/>
      <c r="BM71" s="992"/>
      <c r="BN71" s="996"/>
      <c r="BO71" s="996"/>
      <c r="BP71" s="996"/>
      <c r="BQ71" s="997"/>
      <c r="BR71" s="862"/>
      <c r="BS71" s="863"/>
      <c r="BT71" s="863"/>
      <c r="BU71" s="864"/>
      <c r="BV71" s="862"/>
      <c r="BW71" s="863"/>
      <c r="BX71" s="863"/>
      <c r="BY71" s="864"/>
      <c r="BZ71" s="862"/>
      <c r="CA71" s="863"/>
      <c r="CB71" s="863"/>
      <c r="CC71" s="864"/>
      <c r="CD71" s="862"/>
      <c r="CE71" s="863"/>
      <c r="CF71" s="863"/>
      <c r="CG71" s="864"/>
      <c r="CH71" s="1003"/>
      <c r="CI71" s="1004"/>
      <c r="CJ71" s="1004"/>
      <c r="CK71" s="1004"/>
      <c r="CL71" s="1004"/>
      <c r="CM71" s="1003"/>
      <c r="CN71" s="1004"/>
      <c r="CO71" s="1004"/>
      <c r="CP71" s="1004"/>
      <c r="CQ71" s="1008"/>
      <c r="CR71" s="1013"/>
      <c r="CS71" s="1014"/>
      <c r="CT71" s="1014"/>
      <c r="CU71" s="1014"/>
      <c r="CV71" s="1014"/>
      <c r="CW71" s="1015"/>
      <c r="CX71" s="862"/>
      <c r="CY71" s="863"/>
      <c r="CZ71" s="863"/>
      <c r="DA71" s="863"/>
      <c r="DB71" s="864"/>
      <c r="DC71" s="361"/>
      <c r="DD71" s="361"/>
      <c r="DE71" s="361"/>
      <c r="DF71" s="361"/>
      <c r="DG71" s="297"/>
      <c r="DH71" s="297"/>
      <c r="DI71" s="297"/>
      <c r="DJ71" s="297"/>
      <c r="DK71" s="297"/>
      <c r="DL71" s="297"/>
      <c r="DM71" s="297"/>
      <c r="DN71" s="297"/>
      <c r="DO71" s="297"/>
      <c r="DP71" s="297"/>
      <c r="DQ71" s="297"/>
      <c r="DR71" s="297"/>
      <c r="DS71" s="297"/>
      <c r="DT71" s="297"/>
      <c r="DU71" s="297"/>
      <c r="DV71" s="297"/>
    </row>
    <row r="72" spans="1:126" ht="7.5" customHeight="1" x14ac:dyDescent="0.2">
      <c r="A72" s="978" t="str">
        <f>IFERROR(VLOOKUP(A70,'抽選会用 '!$C$7:$D$28,2,FALSE),"")</f>
        <v>ＶＣ京都</v>
      </c>
      <c r="B72" s="998">
        <f>AF66</f>
        <v>2</v>
      </c>
      <c r="C72" s="999"/>
      <c r="D72" s="999"/>
      <c r="E72" s="999"/>
      <c r="F72" s="993">
        <f>AB66</f>
        <v>3</v>
      </c>
      <c r="G72" s="992"/>
      <c r="H72" s="992"/>
      <c r="I72" s="992"/>
      <c r="J72" s="308"/>
      <c r="K72" s="993">
        <f>W66</f>
        <v>1</v>
      </c>
      <c r="L72" s="992"/>
      <c r="M72" s="992"/>
      <c r="N72" s="992"/>
      <c r="O72" s="1021">
        <f>S66</f>
        <v>1</v>
      </c>
      <c r="P72" s="999"/>
      <c r="Q72" s="999"/>
      <c r="R72" s="999"/>
      <c r="S72" s="984"/>
      <c r="T72" s="985"/>
      <c r="U72" s="985"/>
      <c r="V72" s="985"/>
      <c r="W72" s="985"/>
      <c r="X72" s="985"/>
      <c r="Y72" s="985"/>
      <c r="Z72" s="985"/>
      <c r="AA72" s="985"/>
      <c r="AB72" s="985"/>
      <c r="AC72" s="985"/>
      <c r="AD72" s="985"/>
      <c r="AE72" s="985"/>
      <c r="AF72" s="985"/>
      <c r="AG72" s="985"/>
      <c r="AH72" s="985"/>
      <c r="AI72" s="986"/>
      <c r="AJ72" s="1000">
        <f>'Cグループ集計表 '!X16</f>
        <v>2</v>
      </c>
      <c r="AK72" s="999"/>
      <c r="AL72" s="999"/>
      <c r="AM72" s="999"/>
      <c r="AN72" s="993">
        <f>'Cグループ集計表 '!Z16</f>
        <v>1</v>
      </c>
      <c r="AO72" s="992"/>
      <c r="AP72" s="992"/>
      <c r="AQ72" s="992"/>
      <c r="AR72" s="308"/>
      <c r="AS72" s="993">
        <f>'Cグループ集計表 '!AB16</f>
        <v>3</v>
      </c>
      <c r="AT72" s="992"/>
      <c r="AU72" s="992"/>
      <c r="AV72" s="992"/>
      <c r="AW72" s="863">
        <f>'Cグループ集計表 '!AD16</f>
        <v>1</v>
      </c>
      <c r="AX72" s="863"/>
      <c r="AY72" s="863"/>
      <c r="AZ72" s="864"/>
      <c r="BA72" s="998">
        <f>'Cグループ集計表 '!AE16</f>
        <v>1</v>
      </c>
      <c r="BB72" s="999"/>
      <c r="BC72" s="999"/>
      <c r="BD72" s="999"/>
      <c r="BE72" s="993">
        <f>'Cグループ集計表 '!AG16</f>
        <v>3</v>
      </c>
      <c r="BF72" s="992"/>
      <c r="BG72" s="992"/>
      <c r="BH72" s="992"/>
      <c r="BI72" s="308"/>
      <c r="BJ72" s="993">
        <f>'Cグループ集計表 '!AI16</f>
        <v>1</v>
      </c>
      <c r="BK72" s="992"/>
      <c r="BL72" s="992"/>
      <c r="BM72" s="992"/>
      <c r="BN72" s="1021">
        <f>'Cグループ集計表 '!AK16</f>
        <v>2</v>
      </c>
      <c r="BO72" s="999"/>
      <c r="BP72" s="999"/>
      <c r="BQ72" s="999"/>
      <c r="BR72" s="862"/>
      <c r="BS72" s="863"/>
      <c r="BT72" s="863"/>
      <c r="BU72" s="864"/>
      <c r="BV72" s="862"/>
      <c r="BW72" s="863"/>
      <c r="BX72" s="863"/>
      <c r="BY72" s="864"/>
      <c r="BZ72" s="862"/>
      <c r="CA72" s="863"/>
      <c r="CB72" s="863"/>
      <c r="CC72" s="864"/>
      <c r="CD72" s="862"/>
      <c r="CE72" s="863"/>
      <c r="CF72" s="863"/>
      <c r="CG72" s="864"/>
      <c r="CH72" s="1003"/>
      <c r="CI72" s="1004"/>
      <c r="CJ72" s="1004"/>
      <c r="CK72" s="1004"/>
      <c r="CL72" s="1004"/>
      <c r="CM72" s="1003"/>
      <c r="CN72" s="1004"/>
      <c r="CO72" s="1004"/>
      <c r="CP72" s="1004"/>
      <c r="CQ72" s="1008"/>
      <c r="CR72" s="1013"/>
      <c r="CS72" s="1014"/>
      <c r="CT72" s="1014"/>
      <c r="CU72" s="1014"/>
      <c r="CV72" s="1014"/>
      <c r="CW72" s="1015"/>
      <c r="CX72" s="862"/>
      <c r="CY72" s="863"/>
      <c r="CZ72" s="863"/>
      <c r="DA72" s="863"/>
      <c r="DB72" s="864"/>
      <c r="DC72" s="361"/>
      <c r="DD72" s="361"/>
      <c r="DE72" s="361"/>
      <c r="DF72" s="361"/>
      <c r="DG72" s="297"/>
      <c r="DH72" s="297"/>
      <c r="DI72" s="297"/>
      <c r="DJ72" s="297"/>
      <c r="DK72" s="297"/>
      <c r="DL72" s="297"/>
      <c r="DM72" s="297"/>
      <c r="DN72" s="297"/>
      <c r="DO72" s="297"/>
      <c r="DP72" s="297"/>
      <c r="DQ72" s="297"/>
      <c r="DR72" s="297"/>
      <c r="DS72" s="297"/>
      <c r="DT72" s="297"/>
      <c r="DU72" s="297"/>
      <c r="DV72" s="297"/>
    </row>
    <row r="73" spans="1:126" ht="7.5" customHeight="1" x14ac:dyDescent="0.2">
      <c r="A73" s="978" t="str">
        <f>IFERROR(VLOOKUP(A72,'抽選会用 '!$C$7:$D$28,3,FALSE),"")</f>
        <v/>
      </c>
      <c r="B73" s="1000"/>
      <c r="C73" s="999"/>
      <c r="D73" s="999"/>
      <c r="E73" s="999"/>
      <c r="F73" s="992"/>
      <c r="G73" s="992"/>
      <c r="H73" s="992"/>
      <c r="I73" s="992"/>
      <c r="J73" s="308"/>
      <c r="K73" s="992"/>
      <c r="L73" s="992"/>
      <c r="M73" s="992"/>
      <c r="N73" s="992"/>
      <c r="O73" s="999"/>
      <c r="P73" s="999"/>
      <c r="Q73" s="999"/>
      <c r="R73" s="999"/>
      <c r="S73" s="984"/>
      <c r="T73" s="985"/>
      <c r="U73" s="985"/>
      <c r="V73" s="985"/>
      <c r="W73" s="985"/>
      <c r="X73" s="985"/>
      <c r="Y73" s="985"/>
      <c r="Z73" s="985"/>
      <c r="AA73" s="985"/>
      <c r="AB73" s="985"/>
      <c r="AC73" s="985"/>
      <c r="AD73" s="985"/>
      <c r="AE73" s="985"/>
      <c r="AF73" s="985"/>
      <c r="AG73" s="985"/>
      <c r="AH73" s="985"/>
      <c r="AI73" s="986"/>
      <c r="AJ73" s="1000"/>
      <c r="AK73" s="999"/>
      <c r="AL73" s="999"/>
      <c r="AM73" s="999"/>
      <c r="AN73" s="992"/>
      <c r="AO73" s="992"/>
      <c r="AP73" s="992"/>
      <c r="AQ73" s="992"/>
      <c r="AR73" s="308"/>
      <c r="AS73" s="992"/>
      <c r="AT73" s="992"/>
      <c r="AU73" s="992"/>
      <c r="AV73" s="992"/>
      <c r="AW73" s="863"/>
      <c r="AX73" s="863"/>
      <c r="AY73" s="863"/>
      <c r="AZ73" s="864"/>
      <c r="BA73" s="1000"/>
      <c r="BB73" s="999"/>
      <c r="BC73" s="999"/>
      <c r="BD73" s="999"/>
      <c r="BE73" s="992"/>
      <c r="BF73" s="992"/>
      <c r="BG73" s="992"/>
      <c r="BH73" s="992"/>
      <c r="BI73" s="308"/>
      <c r="BJ73" s="992"/>
      <c r="BK73" s="992"/>
      <c r="BL73" s="992"/>
      <c r="BM73" s="992"/>
      <c r="BN73" s="999"/>
      <c r="BO73" s="999"/>
      <c r="BP73" s="999"/>
      <c r="BQ73" s="999"/>
      <c r="BR73" s="862"/>
      <c r="BS73" s="863"/>
      <c r="BT73" s="863"/>
      <c r="BU73" s="864"/>
      <c r="BV73" s="862"/>
      <c r="BW73" s="863"/>
      <c r="BX73" s="863"/>
      <c r="BY73" s="864"/>
      <c r="BZ73" s="862"/>
      <c r="CA73" s="863"/>
      <c r="CB73" s="863"/>
      <c r="CC73" s="864"/>
      <c r="CD73" s="862"/>
      <c r="CE73" s="863"/>
      <c r="CF73" s="863"/>
      <c r="CG73" s="864"/>
      <c r="CH73" s="1003"/>
      <c r="CI73" s="1004"/>
      <c r="CJ73" s="1004"/>
      <c r="CK73" s="1004"/>
      <c r="CL73" s="1004"/>
      <c r="CM73" s="1003"/>
      <c r="CN73" s="1004"/>
      <c r="CO73" s="1004"/>
      <c r="CP73" s="1004"/>
      <c r="CQ73" s="1008"/>
      <c r="CR73" s="1013"/>
      <c r="CS73" s="1014"/>
      <c r="CT73" s="1014"/>
      <c r="CU73" s="1014"/>
      <c r="CV73" s="1014"/>
      <c r="CW73" s="1015"/>
      <c r="CX73" s="862"/>
      <c r="CY73" s="863"/>
      <c r="CZ73" s="863"/>
      <c r="DA73" s="863"/>
      <c r="DB73" s="864"/>
      <c r="DC73" s="361"/>
      <c r="DD73" s="361"/>
      <c r="DE73" s="361"/>
      <c r="DF73" s="361"/>
      <c r="DG73" s="297"/>
      <c r="DH73" s="297"/>
      <c r="DI73" s="297"/>
      <c r="DJ73" s="297"/>
      <c r="DK73" s="297"/>
      <c r="DL73" s="297"/>
      <c r="DM73" s="297"/>
      <c r="DN73" s="297"/>
      <c r="DO73" s="297"/>
      <c r="DP73" s="297"/>
      <c r="DQ73" s="297"/>
      <c r="DR73" s="297"/>
      <c r="DS73" s="297"/>
      <c r="DT73" s="297"/>
      <c r="DU73" s="297"/>
      <c r="DV73" s="297"/>
    </row>
    <row r="74" spans="1:126" ht="7.5" customHeight="1" x14ac:dyDescent="0.2">
      <c r="A74" s="304"/>
      <c r="B74" s="299"/>
      <c r="E74" s="290"/>
      <c r="F74" s="993">
        <f>AB68</f>
        <v>3</v>
      </c>
      <c r="G74" s="992"/>
      <c r="H74" s="992"/>
      <c r="I74" s="992"/>
      <c r="J74" s="308"/>
      <c r="K74" s="993">
        <f>W68</f>
        <v>2</v>
      </c>
      <c r="L74" s="992"/>
      <c r="M74" s="992"/>
      <c r="N74" s="992"/>
      <c r="O74" s="291"/>
      <c r="P74" s="291"/>
      <c r="Q74" s="291"/>
      <c r="S74" s="984"/>
      <c r="T74" s="985"/>
      <c r="U74" s="985"/>
      <c r="V74" s="985"/>
      <c r="W74" s="985"/>
      <c r="X74" s="985"/>
      <c r="Y74" s="985"/>
      <c r="Z74" s="985"/>
      <c r="AA74" s="985"/>
      <c r="AB74" s="985"/>
      <c r="AC74" s="985"/>
      <c r="AD74" s="985"/>
      <c r="AE74" s="985"/>
      <c r="AF74" s="985"/>
      <c r="AG74" s="985"/>
      <c r="AH74" s="985"/>
      <c r="AI74" s="986"/>
      <c r="AJ74" s="304"/>
      <c r="AK74" s="290"/>
      <c r="AL74" s="290"/>
      <c r="AM74" s="290"/>
      <c r="AN74" s="993">
        <f>'Cグループ集計表 '!Z17</f>
        <v>3</v>
      </c>
      <c r="AO74" s="992"/>
      <c r="AP74" s="992"/>
      <c r="AQ74" s="992"/>
      <c r="AR74" s="308"/>
      <c r="AS74" s="993">
        <f>'Cグループ集計表 '!AB17</f>
        <v>1</v>
      </c>
      <c r="AT74" s="992"/>
      <c r="AU74" s="992"/>
      <c r="AV74" s="992"/>
      <c r="BA74" s="299"/>
      <c r="BB74" s="290"/>
      <c r="BC74" s="290"/>
      <c r="BD74" s="290"/>
      <c r="BE74" s="993">
        <f>'Cグループ集計表 '!AG17</f>
        <v>1</v>
      </c>
      <c r="BF74" s="992"/>
      <c r="BG74" s="992"/>
      <c r="BH74" s="992"/>
      <c r="BI74" s="308"/>
      <c r="BJ74" s="993">
        <f>'Cグループ集計表 '!AI17</f>
        <v>3</v>
      </c>
      <c r="BK74" s="992"/>
      <c r="BL74" s="992"/>
      <c r="BM74" s="992"/>
      <c r="BN74" s="291"/>
      <c r="BO74" s="291"/>
      <c r="BP74" s="291"/>
      <c r="BQ74" s="517"/>
      <c r="BR74" s="862"/>
      <c r="BS74" s="863"/>
      <c r="BT74" s="863"/>
      <c r="BU74" s="864"/>
      <c r="BV74" s="862"/>
      <c r="BW74" s="863"/>
      <c r="BX74" s="863"/>
      <c r="BY74" s="864"/>
      <c r="BZ74" s="862"/>
      <c r="CA74" s="863"/>
      <c r="CB74" s="863"/>
      <c r="CC74" s="864"/>
      <c r="CD74" s="862"/>
      <c r="CE74" s="863"/>
      <c r="CF74" s="863"/>
      <c r="CG74" s="864"/>
      <c r="CH74" s="1003"/>
      <c r="CI74" s="1004"/>
      <c r="CJ74" s="1004"/>
      <c r="CK74" s="1004"/>
      <c r="CL74" s="1004"/>
      <c r="CM74" s="1003"/>
      <c r="CN74" s="1004"/>
      <c r="CO74" s="1004"/>
      <c r="CP74" s="1004"/>
      <c r="CQ74" s="1008"/>
      <c r="CR74" s="1013"/>
      <c r="CS74" s="1014"/>
      <c r="CT74" s="1014"/>
      <c r="CU74" s="1014"/>
      <c r="CV74" s="1014"/>
      <c r="CW74" s="1015"/>
      <c r="CX74" s="862"/>
      <c r="CY74" s="863"/>
      <c r="CZ74" s="863"/>
      <c r="DA74" s="863"/>
      <c r="DB74" s="864"/>
      <c r="DC74" s="361"/>
      <c r="DD74" s="361"/>
      <c r="DE74" s="361"/>
      <c r="DF74" s="361"/>
      <c r="DG74" s="297"/>
      <c r="DH74" s="297"/>
      <c r="DI74" s="297"/>
      <c r="DJ74" s="297"/>
      <c r="DK74" s="297"/>
      <c r="DL74" s="297"/>
      <c r="DM74" s="297"/>
      <c r="DN74" s="297"/>
      <c r="DO74" s="297"/>
      <c r="DP74" s="297"/>
      <c r="DQ74" s="297"/>
      <c r="DR74" s="297"/>
      <c r="DS74" s="297"/>
      <c r="DT74" s="297"/>
      <c r="DU74" s="297"/>
      <c r="DV74" s="297"/>
    </row>
    <row r="75" spans="1:126" ht="7.5" customHeight="1" x14ac:dyDescent="0.2">
      <c r="A75" s="306"/>
      <c r="B75" s="299"/>
      <c r="E75" s="290"/>
      <c r="F75" s="992"/>
      <c r="G75" s="992"/>
      <c r="H75" s="992"/>
      <c r="I75" s="992"/>
      <c r="J75" s="309"/>
      <c r="K75" s="992"/>
      <c r="L75" s="992"/>
      <c r="M75" s="992"/>
      <c r="N75" s="992"/>
      <c r="O75" s="291"/>
      <c r="P75" s="291"/>
      <c r="Q75" s="291"/>
      <c r="S75" s="984"/>
      <c r="T75" s="985"/>
      <c r="U75" s="985"/>
      <c r="V75" s="985"/>
      <c r="W75" s="985"/>
      <c r="X75" s="985"/>
      <c r="Y75" s="985"/>
      <c r="Z75" s="985"/>
      <c r="AA75" s="985"/>
      <c r="AB75" s="985"/>
      <c r="AC75" s="985"/>
      <c r="AD75" s="985"/>
      <c r="AE75" s="985"/>
      <c r="AF75" s="985"/>
      <c r="AG75" s="985"/>
      <c r="AH75" s="985"/>
      <c r="AI75" s="986"/>
      <c r="AJ75" s="304"/>
      <c r="AK75" s="290"/>
      <c r="AL75" s="290"/>
      <c r="AM75" s="290"/>
      <c r="AN75" s="992"/>
      <c r="AO75" s="992"/>
      <c r="AP75" s="992"/>
      <c r="AQ75" s="992"/>
      <c r="AR75" s="309"/>
      <c r="AS75" s="992"/>
      <c r="AT75" s="992"/>
      <c r="AU75" s="992"/>
      <c r="AV75" s="992"/>
      <c r="BA75" s="301"/>
      <c r="BB75" s="302"/>
      <c r="BC75" s="302"/>
      <c r="BD75" s="302"/>
      <c r="BE75" s="1022"/>
      <c r="BF75" s="1022"/>
      <c r="BG75" s="1022"/>
      <c r="BH75" s="1022"/>
      <c r="BI75" s="310"/>
      <c r="BJ75" s="1022"/>
      <c r="BK75" s="1022"/>
      <c r="BL75" s="1022"/>
      <c r="BM75" s="1022"/>
      <c r="BN75" s="524"/>
      <c r="BO75" s="524"/>
      <c r="BP75" s="524"/>
      <c r="BQ75" s="521"/>
      <c r="BR75" s="865"/>
      <c r="BS75" s="866"/>
      <c r="BT75" s="866"/>
      <c r="BU75" s="867"/>
      <c r="BV75" s="865"/>
      <c r="BW75" s="866"/>
      <c r="BX75" s="866"/>
      <c r="BY75" s="867"/>
      <c r="BZ75" s="865"/>
      <c r="CA75" s="866"/>
      <c r="CB75" s="866"/>
      <c r="CC75" s="867"/>
      <c r="CD75" s="865"/>
      <c r="CE75" s="866"/>
      <c r="CF75" s="866"/>
      <c r="CG75" s="867"/>
      <c r="CH75" s="1005"/>
      <c r="CI75" s="1006"/>
      <c r="CJ75" s="1006"/>
      <c r="CK75" s="1006"/>
      <c r="CL75" s="1006"/>
      <c r="CM75" s="1005"/>
      <c r="CN75" s="1006"/>
      <c r="CO75" s="1006"/>
      <c r="CP75" s="1006"/>
      <c r="CQ75" s="1009"/>
      <c r="CR75" s="1016"/>
      <c r="CS75" s="1017"/>
      <c r="CT75" s="1017"/>
      <c r="CU75" s="1017"/>
      <c r="CV75" s="1017"/>
      <c r="CW75" s="1018"/>
      <c r="CX75" s="865"/>
      <c r="CY75" s="866"/>
      <c r="CZ75" s="866"/>
      <c r="DA75" s="866"/>
      <c r="DB75" s="867"/>
      <c r="DC75" s="361"/>
      <c r="DD75" s="361"/>
      <c r="DE75" s="361"/>
      <c r="DF75" s="361"/>
      <c r="DG75" s="297"/>
      <c r="DH75" s="297"/>
      <c r="DI75" s="297"/>
      <c r="DJ75" s="297"/>
      <c r="DK75" s="297"/>
      <c r="DL75" s="297"/>
      <c r="DM75" s="297"/>
      <c r="DN75" s="297"/>
      <c r="DO75" s="297"/>
      <c r="DP75" s="297"/>
      <c r="DQ75" s="297"/>
      <c r="DR75" s="297"/>
      <c r="DS75" s="297"/>
      <c r="DT75" s="297"/>
      <c r="DU75" s="297"/>
      <c r="DV75" s="297"/>
    </row>
    <row r="76" spans="1:126" ht="7.5" customHeight="1" x14ac:dyDescent="0.2">
      <c r="A76" s="894">
        <v>9</v>
      </c>
      <c r="B76" s="293"/>
      <c r="C76" s="294"/>
      <c r="D76" s="294"/>
      <c r="E76" s="294"/>
      <c r="F76" s="990">
        <f>AS64</f>
        <v>2</v>
      </c>
      <c r="G76" s="991"/>
      <c r="H76" s="991"/>
      <c r="I76" s="991"/>
      <c r="J76" s="309"/>
      <c r="K76" s="990">
        <f>AN64</f>
        <v>3</v>
      </c>
      <c r="L76" s="991"/>
      <c r="M76" s="991"/>
      <c r="N76" s="991"/>
      <c r="O76" s="514"/>
      <c r="P76" s="514"/>
      <c r="Q76" s="514"/>
      <c r="R76" s="512"/>
      <c r="S76" s="523"/>
      <c r="T76" s="294"/>
      <c r="U76" s="294"/>
      <c r="V76" s="294"/>
      <c r="W76" s="990">
        <f>AS70</f>
        <v>1</v>
      </c>
      <c r="X76" s="991"/>
      <c r="Y76" s="991"/>
      <c r="Z76" s="991"/>
      <c r="AA76" s="309"/>
      <c r="AB76" s="990">
        <f>AN70</f>
        <v>3</v>
      </c>
      <c r="AC76" s="991"/>
      <c r="AD76" s="991"/>
      <c r="AE76" s="991"/>
      <c r="AF76" s="514"/>
      <c r="AG76" s="514"/>
      <c r="AH76" s="514"/>
      <c r="AI76" s="515"/>
      <c r="AJ76" s="981"/>
      <c r="AK76" s="982"/>
      <c r="AL76" s="982"/>
      <c r="AM76" s="982"/>
      <c r="AN76" s="982"/>
      <c r="AO76" s="982"/>
      <c r="AP76" s="982"/>
      <c r="AQ76" s="982"/>
      <c r="AR76" s="982"/>
      <c r="AS76" s="982"/>
      <c r="AT76" s="982"/>
      <c r="AU76" s="982"/>
      <c r="AV76" s="982"/>
      <c r="AW76" s="982"/>
      <c r="AX76" s="982"/>
      <c r="AY76" s="982"/>
      <c r="AZ76" s="983"/>
      <c r="BA76" s="299"/>
      <c r="BB76" s="290"/>
      <c r="BC76" s="290"/>
      <c r="BD76" s="290"/>
      <c r="BE76" s="993">
        <f>'Cグループ集計表 '!AG20</f>
        <v>2</v>
      </c>
      <c r="BF76" s="992"/>
      <c r="BG76" s="992"/>
      <c r="BH76" s="992"/>
      <c r="BI76" s="308"/>
      <c r="BJ76" s="993">
        <f>'Cグループ集計表 '!AI20</f>
        <v>3</v>
      </c>
      <c r="BK76" s="992"/>
      <c r="BL76" s="992"/>
      <c r="BM76" s="992"/>
      <c r="BN76" s="996" t="str">
        <f>'Cグループ集計表 '!AJ19</f>
        <v>68"</v>
      </c>
      <c r="BO76" s="996"/>
      <c r="BP76" s="996"/>
      <c r="BQ76" s="997"/>
      <c r="BR76" s="874">
        <f>'Cグループ集計表 '!J35</f>
        <v>0</v>
      </c>
      <c r="BS76" s="875"/>
      <c r="BT76" s="875"/>
      <c r="BU76" s="876"/>
      <c r="BV76" s="874">
        <f>'Cグループ集計表 '!L35</f>
        <v>3</v>
      </c>
      <c r="BW76" s="875"/>
      <c r="BX76" s="875"/>
      <c r="BY76" s="876"/>
      <c r="BZ76" s="874">
        <f>'Cグループ集計表 '!V35</f>
        <v>2</v>
      </c>
      <c r="CA76" s="875"/>
      <c r="CB76" s="875"/>
      <c r="CC76" s="876"/>
      <c r="CD76" s="874">
        <f>'Cグループ集計表 '!Y35</f>
        <v>7</v>
      </c>
      <c r="CE76" s="875"/>
      <c r="CF76" s="875"/>
      <c r="CG76" s="876"/>
      <c r="CH76" s="1001">
        <f>'Cグループ集計表 '!AL35</f>
        <v>17</v>
      </c>
      <c r="CI76" s="1002"/>
      <c r="CJ76" s="1002"/>
      <c r="CK76" s="1002"/>
      <c r="CL76" s="1002"/>
      <c r="CM76" s="1001">
        <f>'Cグループ集計表 '!AO35</f>
        <v>23</v>
      </c>
      <c r="CN76" s="1002"/>
      <c r="CO76" s="1002"/>
      <c r="CP76" s="1002"/>
      <c r="CQ76" s="1007"/>
      <c r="CR76" s="1023">
        <f>'Cグループ集計表 '!AT35</f>
        <v>0.73913043478260865</v>
      </c>
      <c r="CS76" s="1024"/>
      <c r="CT76" s="1024"/>
      <c r="CU76" s="1024"/>
      <c r="CV76" s="1024"/>
      <c r="CW76" s="1025"/>
      <c r="CX76" s="874"/>
      <c r="CY76" s="875"/>
      <c r="CZ76" s="875"/>
      <c r="DA76" s="875"/>
      <c r="DB76" s="876"/>
      <c r="DC76" s="361"/>
      <c r="DD76" s="361"/>
      <c r="DE76" s="361"/>
      <c r="DF76" s="361"/>
      <c r="DG76" s="297"/>
      <c r="DH76" s="297"/>
      <c r="DI76" s="297"/>
      <c r="DJ76" s="297"/>
      <c r="DK76" s="297"/>
      <c r="DL76" s="297"/>
      <c r="DM76" s="297"/>
      <c r="DN76" s="297"/>
      <c r="DO76" s="297"/>
      <c r="DP76" s="297"/>
      <c r="DQ76" s="297"/>
      <c r="DR76" s="297"/>
      <c r="DS76" s="297"/>
      <c r="DT76" s="297"/>
      <c r="DU76" s="297"/>
      <c r="DV76" s="297"/>
    </row>
    <row r="77" spans="1:126" ht="7.5" customHeight="1" x14ac:dyDescent="0.2">
      <c r="A77" s="895"/>
      <c r="B77" s="299"/>
      <c r="E77" s="290"/>
      <c r="F77" s="992"/>
      <c r="G77" s="992"/>
      <c r="H77" s="992"/>
      <c r="I77" s="992"/>
      <c r="J77" s="309"/>
      <c r="K77" s="992"/>
      <c r="L77" s="992"/>
      <c r="M77" s="992"/>
      <c r="N77" s="992"/>
      <c r="O77" s="291"/>
      <c r="P77" s="291"/>
      <c r="Q77" s="291"/>
      <c r="S77" s="304"/>
      <c r="T77" s="290"/>
      <c r="U77" s="290"/>
      <c r="V77" s="290"/>
      <c r="W77" s="992"/>
      <c r="X77" s="992"/>
      <c r="Y77" s="992"/>
      <c r="Z77" s="992"/>
      <c r="AA77" s="309"/>
      <c r="AB77" s="992"/>
      <c r="AC77" s="992"/>
      <c r="AD77" s="992"/>
      <c r="AE77" s="992"/>
      <c r="AF77" s="291"/>
      <c r="AG77" s="291"/>
      <c r="AH77" s="291"/>
      <c r="AI77" s="517"/>
      <c r="AJ77" s="984"/>
      <c r="AK77" s="985"/>
      <c r="AL77" s="985"/>
      <c r="AM77" s="985"/>
      <c r="AN77" s="985"/>
      <c r="AO77" s="985"/>
      <c r="AP77" s="985"/>
      <c r="AQ77" s="985"/>
      <c r="AR77" s="985"/>
      <c r="AS77" s="985"/>
      <c r="AT77" s="985"/>
      <c r="AU77" s="985"/>
      <c r="AV77" s="985"/>
      <c r="AW77" s="985"/>
      <c r="AX77" s="985"/>
      <c r="AY77" s="985"/>
      <c r="AZ77" s="986"/>
      <c r="BA77" s="299"/>
      <c r="BB77" s="290"/>
      <c r="BC77" s="290"/>
      <c r="BD77" s="290"/>
      <c r="BE77" s="992"/>
      <c r="BF77" s="992"/>
      <c r="BG77" s="992"/>
      <c r="BH77" s="992"/>
      <c r="BI77" s="309"/>
      <c r="BJ77" s="992"/>
      <c r="BK77" s="992"/>
      <c r="BL77" s="992"/>
      <c r="BM77" s="992"/>
      <c r="BN77" s="996"/>
      <c r="BO77" s="996"/>
      <c r="BP77" s="996"/>
      <c r="BQ77" s="997"/>
      <c r="BR77" s="862"/>
      <c r="BS77" s="863"/>
      <c r="BT77" s="863"/>
      <c r="BU77" s="864"/>
      <c r="BV77" s="862"/>
      <c r="BW77" s="863"/>
      <c r="BX77" s="863"/>
      <c r="BY77" s="864"/>
      <c r="BZ77" s="862"/>
      <c r="CA77" s="863"/>
      <c r="CB77" s="863"/>
      <c r="CC77" s="864"/>
      <c r="CD77" s="862"/>
      <c r="CE77" s="863"/>
      <c r="CF77" s="863"/>
      <c r="CG77" s="864"/>
      <c r="CH77" s="1003"/>
      <c r="CI77" s="1004"/>
      <c r="CJ77" s="1004"/>
      <c r="CK77" s="1004"/>
      <c r="CL77" s="1004"/>
      <c r="CM77" s="1003"/>
      <c r="CN77" s="1004"/>
      <c r="CO77" s="1004"/>
      <c r="CP77" s="1004"/>
      <c r="CQ77" s="1008"/>
      <c r="CR77" s="1026"/>
      <c r="CS77" s="1027"/>
      <c r="CT77" s="1027"/>
      <c r="CU77" s="1027"/>
      <c r="CV77" s="1027"/>
      <c r="CW77" s="1028"/>
      <c r="CX77" s="862"/>
      <c r="CY77" s="863"/>
      <c r="CZ77" s="863"/>
      <c r="DA77" s="863"/>
      <c r="DB77" s="864"/>
      <c r="DC77" s="361"/>
      <c r="DD77" s="361"/>
      <c r="DE77" s="361"/>
      <c r="DF77" s="361"/>
      <c r="DG77" s="297"/>
      <c r="DH77" s="297"/>
      <c r="DI77" s="297"/>
      <c r="DJ77" s="297"/>
      <c r="DK77" s="297"/>
      <c r="DL77" s="297"/>
      <c r="DM77" s="297"/>
      <c r="DN77" s="297"/>
      <c r="DO77" s="297"/>
      <c r="DP77" s="297"/>
      <c r="DQ77" s="297"/>
      <c r="DR77" s="297"/>
      <c r="DS77" s="297"/>
      <c r="DT77" s="297"/>
      <c r="DU77" s="297"/>
      <c r="DV77" s="297"/>
    </row>
    <row r="78" spans="1:126" ht="7.5" customHeight="1" x14ac:dyDescent="0.2">
      <c r="A78" s="978" t="str">
        <f>IFERROR(VLOOKUP(A76,'抽選会用 '!$C$7:$D$28,2,FALSE),"")</f>
        <v>舞鶴クラブ</v>
      </c>
      <c r="B78" s="998">
        <f>AW66</f>
        <v>0</v>
      </c>
      <c r="C78" s="999"/>
      <c r="D78" s="999"/>
      <c r="E78" s="999"/>
      <c r="F78" s="993">
        <f>AS66</f>
        <v>1</v>
      </c>
      <c r="G78" s="992"/>
      <c r="H78" s="992"/>
      <c r="I78" s="992"/>
      <c r="J78" s="308"/>
      <c r="K78" s="993">
        <f>AN66</f>
        <v>3</v>
      </c>
      <c r="L78" s="992"/>
      <c r="M78" s="992"/>
      <c r="N78" s="992"/>
      <c r="O78" s="1021">
        <f>AJ66</f>
        <v>3</v>
      </c>
      <c r="P78" s="999"/>
      <c r="Q78" s="999"/>
      <c r="R78" s="999"/>
      <c r="S78" s="998">
        <f>AW72</f>
        <v>1</v>
      </c>
      <c r="T78" s="999"/>
      <c r="U78" s="999"/>
      <c r="V78" s="999"/>
      <c r="W78" s="993">
        <f>AS72</f>
        <v>3</v>
      </c>
      <c r="X78" s="992"/>
      <c r="Y78" s="992"/>
      <c r="Z78" s="992"/>
      <c r="AA78" s="308"/>
      <c r="AB78" s="993">
        <f>AN72</f>
        <v>1</v>
      </c>
      <c r="AC78" s="992"/>
      <c r="AD78" s="992"/>
      <c r="AE78" s="992"/>
      <c r="AF78" s="1021">
        <f>AJ72</f>
        <v>2</v>
      </c>
      <c r="AG78" s="999"/>
      <c r="AH78" s="999"/>
      <c r="AI78" s="999"/>
      <c r="AJ78" s="984"/>
      <c r="AK78" s="985"/>
      <c r="AL78" s="985"/>
      <c r="AM78" s="985"/>
      <c r="AN78" s="985"/>
      <c r="AO78" s="985"/>
      <c r="AP78" s="985"/>
      <c r="AQ78" s="985"/>
      <c r="AR78" s="985"/>
      <c r="AS78" s="985"/>
      <c r="AT78" s="985"/>
      <c r="AU78" s="985"/>
      <c r="AV78" s="985"/>
      <c r="AW78" s="985"/>
      <c r="AX78" s="985"/>
      <c r="AY78" s="985"/>
      <c r="AZ78" s="986"/>
      <c r="BA78" s="862">
        <f>'Cグループ集計表 '!AE21</f>
        <v>1</v>
      </c>
      <c r="BB78" s="863"/>
      <c r="BC78" s="863"/>
      <c r="BD78" s="863"/>
      <c r="BE78" s="993">
        <f>'Cグループ集計表 '!AG21</f>
        <v>3</v>
      </c>
      <c r="BF78" s="992"/>
      <c r="BG78" s="992"/>
      <c r="BH78" s="992"/>
      <c r="BI78" s="308"/>
      <c r="BJ78" s="993">
        <f>'Cグループ集計表 '!AI21</f>
        <v>1</v>
      </c>
      <c r="BK78" s="992"/>
      <c r="BL78" s="992"/>
      <c r="BM78" s="992"/>
      <c r="BN78" s="1021">
        <f>'Cグループ集計表 '!AK21</f>
        <v>2</v>
      </c>
      <c r="BO78" s="999"/>
      <c r="BP78" s="999"/>
      <c r="BQ78" s="999"/>
      <c r="BR78" s="862"/>
      <c r="BS78" s="863"/>
      <c r="BT78" s="863"/>
      <c r="BU78" s="864"/>
      <c r="BV78" s="862"/>
      <c r="BW78" s="863"/>
      <c r="BX78" s="863"/>
      <c r="BY78" s="864"/>
      <c r="BZ78" s="862"/>
      <c r="CA78" s="863"/>
      <c r="CB78" s="863"/>
      <c r="CC78" s="864"/>
      <c r="CD78" s="862"/>
      <c r="CE78" s="863"/>
      <c r="CF78" s="863"/>
      <c r="CG78" s="864"/>
      <c r="CH78" s="1003"/>
      <c r="CI78" s="1004"/>
      <c r="CJ78" s="1004"/>
      <c r="CK78" s="1004"/>
      <c r="CL78" s="1004"/>
      <c r="CM78" s="1003"/>
      <c r="CN78" s="1004"/>
      <c r="CO78" s="1004"/>
      <c r="CP78" s="1004"/>
      <c r="CQ78" s="1008"/>
      <c r="CR78" s="1026"/>
      <c r="CS78" s="1027"/>
      <c r="CT78" s="1027"/>
      <c r="CU78" s="1027"/>
      <c r="CV78" s="1027"/>
      <c r="CW78" s="1028"/>
      <c r="CX78" s="862"/>
      <c r="CY78" s="863"/>
      <c r="CZ78" s="863"/>
      <c r="DA78" s="863"/>
      <c r="DB78" s="864"/>
      <c r="DC78" s="361"/>
      <c r="DD78" s="361"/>
      <c r="DE78" s="361"/>
      <c r="DF78" s="361"/>
      <c r="DG78" s="297"/>
      <c r="DH78" s="297"/>
      <c r="DI78" s="297"/>
      <c r="DJ78" s="297"/>
      <c r="DK78" s="297"/>
      <c r="DL78" s="297"/>
      <c r="DM78" s="297"/>
      <c r="DN78" s="297"/>
      <c r="DO78" s="297"/>
      <c r="DP78" s="297"/>
      <c r="DQ78" s="297"/>
      <c r="DR78" s="297"/>
      <c r="DS78" s="297"/>
      <c r="DT78" s="297"/>
      <c r="DU78" s="297"/>
      <c r="DV78" s="297"/>
    </row>
    <row r="79" spans="1:126" ht="7.5" customHeight="1" x14ac:dyDescent="0.2">
      <c r="A79" s="978" t="str">
        <f>IFERROR(VLOOKUP(A78,'抽選会用 '!$C$7:$D$28,3,FALSE),"")</f>
        <v/>
      </c>
      <c r="B79" s="1000"/>
      <c r="C79" s="999"/>
      <c r="D79" s="999"/>
      <c r="E79" s="999"/>
      <c r="F79" s="992"/>
      <c r="G79" s="992"/>
      <c r="H79" s="992"/>
      <c r="I79" s="992"/>
      <c r="J79" s="308"/>
      <c r="K79" s="992"/>
      <c r="L79" s="992"/>
      <c r="M79" s="992"/>
      <c r="N79" s="992"/>
      <c r="O79" s="999"/>
      <c r="P79" s="999"/>
      <c r="Q79" s="999"/>
      <c r="R79" s="999"/>
      <c r="S79" s="1000"/>
      <c r="T79" s="999"/>
      <c r="U79" s="999"/>
      <c r="V79" s="999"/>
      <c r="W79" s="992"/>
      <c r="X79" s="992"/>
      <c r="Y79" s="992"/>
      <c r="Z79" s="992"/>
      <c r="AA79" s="308"/>
      <c r="AB79" s="992"/>
      <c r="AC79" s="992"/>
      <c r="AD79" s="992"/>
      <c r="AE79" s="992"/>
      <c r="AF79" s="999"/>
      <c r="AG79" s="999"/>
      <c r="AH79" s="999"/>
      <c r="AI79" s="999"/>
      <c r="AJ79" s="984"/>
      <c r="AK79" s="985"/>
      <c r="AL79" s="985"/>
      <c r="AM79" s="985"/>
      <c r="AN79" s="985"/>
      <c r="AO79" s="985"/>
      <c r="AP79" s="985"/>
      <c r="AQ79" s="985"/>
      <c r="AR79" s="985"/>
      <c r="AS79" s="985"/>
      <c r="AT79" s="985"/>
      <c r="AU79" s="985"/>
      <c r="AV79" s="985"/>
      <c r="AW79" s="985"/>
      <c r="AX79" s="985"/>
      <c r="AY79" s="985"/>
      <c r="AZ79" s="986"/>
      <c r="BA79" s="862"/>
      <c r="BB79" s="863"/>
      <c r="BC79" s="863"/>
      <c r="BD79" s="863"/>
      <c r="BE79" s="992"/>
      <c r="BF79" s="992"/>
      <c r="BG79" s="992"/>
      <c r="BH79" s="992"/>
      <c r="BI79" s="308"/>
      <c r="BJ79" s="992"/>
      <c r="BK79" s="992"/>
      <c r="BL79" s="992"/>
      <c r="BM79" s="992"/>
      <c r="BN79" s="999"/>
      <c r="BO79" s="999"/>
      <c r="BP79" s="999"/>
      <c r="BQ79" s="999"/>
      <c r="BR79" s="862"/>
      <c r="BS79" s="863"/>
      <c r="BT79" s="863"/>
      <c r="BU79" s="864"/>
      <c r="BV79" s="862"/>
      <c r="BW79" s="863"/>
      <c r="BX79" s="863"/>
      <c r="BY79" s="864"/>
      <c r="BZ79" s="862"/>
      <c r="CA79" s="863"/>
      <c r="CB79" s="863"/>
      <c r="CC79" s="864"/>
      <c r="CD79" s="862"/>
      <c r="CE79" s="863"/>
      <c r="CF79" s="863"/>
      <c r="CG79" s="864"/>
      <c r="CH79" s="1003"/>
      <c r="CI79" s="1004"/>
      <c r="CJ79" s="1004"/>
      <c r="CK79" s="1004"/>
      <c r="CL79" s="1004"/>
      <c r="CM79" s="1003"/>
      <c r="CN79" s="1004"/>
      <c r="CO79" s="1004"/>
      <c r="CP79" s="1004"/>
      <c r="CQ79" s="1008"/>
      <c r="CR79" s="1026"/>
      <c r="CS79" s="1027"/>
      <c r="CT79" s="1027"/>
      <c r="CU79" s="1027"/>
      <c r="CV79" s="1027"/>
      <c r="CW79" s="1028"/>
      <c r="CX79" s="862"/>
      <c r="CY79" s="863"/>
      <c r="CZ79" s="863"/>
      <c r="DA79" s="863"/>
      <c r="DB79" s="864"/>
      <c r="DC79" s="361"/>
      <c r="DD79" s="361"/>
      <c r="DE79" s="361"/>
      <c r="DF79" s="361"/>
      <c r="DG79" s="297"/>
      <c r="DH79" s="297"/>
      <c r="DI79" s="297"/>
      <c r="DJ79" s="297"/>
      <c r="DK79" s="297"/>
      <c r="DL79" s="297"/>
      <c r="DM79" s="297"/>
      <c r="DN79" s="297"/>
      <c r="DO79" s="297"/>
      <c r="DP79" s="297"/>
      <c r="DQ79" s="297"/>
      <c r="DR79" s="297"/>
      <c r="DS79" s="297"/>
      <c r="DT79" s="297"/>
      <c r="DU79" s="297"/>
      <c r="DV79" s="297"/>
    </row>
    <row r="80" spans="1:126" ht="7.5" customHeight="1" x14ac:dyDescent="0.2">
      <c r="A80" s="304"/>
      <c r="B80" s="299"/>
      <c r="E80" s="290"/>
      <c r="F80" s="993">
        <f>AS68</f>
        <v>2</v>
      </c>
      <c r="G80" s="992"/>
      <c r="H80" s="992"/>
      <c r="I80" s="992"/>
      <c r="J80" s="308"/>
      <c r="K80" s="993">
        <f>AN68</f>
        <v>3</v>
      </c>
      <c r="L80" s="992"/>
      <c r="M80" s="992"/>
      <c r="N80" s="992"/>
      <c r="O80" s="291"/>
      <c r="P80" s="291"/>
      <c r="Q80" s="291"/>
      <c r="S80" s="304"/>
      <c r="T80" s="290"/>
      <c r="U80" s="290"/>
      <c r="V80" s="290"/>
      <c r="W80" s="993">
        <f>AS74</f>
        <v>1</v>
      </c>
      <c r="X80" s="992"/>
      <c r="Y80" s="992"/>
      <c r="Z80" s="992"/>
      <c r="AA80" s="308"/>
      <c r="AB80" s="993">
        <f>AN74</f>
        <v>3</v>
      </c>
      <c r="AC80" s="992"/>
      <c r="AD80" s="992"/>
      <c r="AE80" s="992"/>
      <c r="AF80" s="291"/>
      <c r="AG80" s="291"/>
      <c r="AH80" s="291"/>
      <c r="AI80" s="517"/>
      <c r="AJ80" s="984"/>
      <c r="AK80" s="985"/>
      <c r="AL80" s="985"/>
      <c r="AM80" s="985"/>
      <c r="AN80" s="985"/>
      <c r="AO80" s="985"/>
      <c r="AP80" s="985"/>
      <c r="AQ80" s="985"/>
      <c r="AR80" s="985"/>
      <c r="AS80" s="985"/>
      <c r="AT80" s="985"/>
      <c r="AU80" s="985"/>
      <c r="AV80" s="985"/>
      <c r="AW80" s="985"/>
      <c r="AX80" s="985"/>
      <c r="AY80" s="985"/>
      <c r="AZ80" s="986"/>
      <c r="BA80" s="299"/>
      <c r="BB80" s="290"/>
      <c r="BC80" s="290"/>
      <c r="BD80" s="290"/>
      <c r="BE80" s="993">
        <f>'Cグループ集計表 '!AG22</f>
        <v>2</v>
      </c>
      <c r="BF80" s="992"/>
      <c r="BG80" s="992"/>
      <c r="BH80" s="992"/>
      <c r="BI80" s="308"/>
      <c r="BJ80" s="993">
        <f>'Cグループ集計表 '!AI22</f>
        <v>3</v>
      </c>
      <c r="BK80" s="992"/>
      <c r="BL80" s="992"/>
      <c r="BM80" s="992"/>
      <c r="BN80" s="291"/>
      <c r="BO80" s="291"/>
      <c r="BP80" s="291"/>
      <c r="BR80" s="862"/>
      <c r="BS80" s="863"/>
      <c r="BT80" s="863"/>
      <c r="BU80" s="864"/>
      <c r="BV80" s="862"/>
      <c r="BW80" s="863"/>
      <c r="BX80" s="863"/>
      <c r="BY80" s="864"/>
      <c r="BZ80" s="862"/>
      <c r="CA80" s="863"/>
      <c r="CB80" s="863"/>
      <c r="CC80" s="864"/>
      <c r="CD80" s="862"/>
      <c r="CE80" s="863"/>
      <c r="CF80" s="863"/>
      <c r="CG80" s="864"/>
      <c r="CH80" s="1003"/>
      <c r="CI80" s="1004"/>
      <c r="CJ80" s="1004"/>
      <c r="CK80" s="1004"/>
      <c r="CL80" s="1004"/>
      <c r="CM80" s="1003"/>
      <c r="CN80" s="1004"/>
      <c r="CO80" s="1004"/>
      <c r="CP80" s="1004"/>
      <c r="CQ80" s="1008"/>
      <c r="CR80" s="1026"/>
      <c r="CS80" s="1027"/>
      <c r="CT80" s="1027"/>
      <c r="CU80" s="1027"/>
      <c r="CV80" s="1027"/>
      <c r="CW80" s="1028"/>
      <c r="CX80" s="862"/>
      <c r="CY80" s="863"/>
      <c r="CZ80" s="863"/>
      <c r="DA80" s="863"/>
      <c r="DB80" s="864"/>
      <c r="DC80" s="361"/>
      <c r="DD80" s="361"/>
      <c r="DE80" s="361"/>
      <c r="DF80" s="361"/>
      <c r="DG80" s="297"/>
      <c r="DH80" s="297"/>
      <c r="DI80" s="297"/>
      <c r="DJ80" s="297"/>
      <c r="DK80" s="297"/>
      <c r="DL80" s="297"/>
      <c r="DM80" s="297"/>
      <c r="DN80" s="297"/>
      <c r="DO80" s="297"/>
      <c r="DP80" s="297"/>
      <c r="DQ80" s="297"/>
      <c r="DR80" s="297"/>
      <c r="DS80" s="297"/>
      <c r="DT80" s="297"/>
      <c r="DU80" s="297"/>
      <c r="DV80" s="297"/>
    </row>
    <row r="81" spans="1:126" ht="7.5" customHeight="1" x14ac:dyDescent="0.2">
      <c r="A81" s="306"/>
      <c r="B81" s="301"/>
      <c r="C81" s="302"/>
      <c r="D81" s="302"/>
      <c r="E81" s="302"/>
      <c r="F81" s="992"/>
      <c r="G81" s="992"/>
      <c r="H81" s="992"/>
      <c r="I81" s="992"/>
      <c r="J81" s="309"/>
      <c r="K81" s="992"/>
      <c r="L81" s="992"/>
      <c r="M81" s="992"/>
      <c r="N81" s="992"/>
      <c r="O81" s="524"/>
      <c r="P81" s="524"/>
      <c r="Q81" s="524"/>
      <c r="R81" s="520"/>
      <c r="S81" s="306"/>
      <c r="T81" s="302"/>
      <c r="U81" s="302"/>
      <c r="V81" s="302"/>
      <c r="W81" s="992"/>
      <c r="X81" s="992"/>
      <c r="Y81" s="992"/>
      <c r="Z81" s="992"/>
      <c r="AA81" s="309"/>
      <c r="AB81" s="992"/>
      <c r="AC81" s="992"/>
      <c r="AD81" s="992"/>
      <c r="AE81" s="992"/>
      <c r="AF81" s="524"/>
      <c r="AG81" s="524"/>
      <c r="AH81" s="524"/>
      <c r="AI81" s="521"/>
      <c r="AJ81" s="987"/>
      <c r="AK81" s="988"/>
      <c r="AL81" s="988"/>
      <c r="AM81" s="988"/>
      <c r="AN81" s="988"/>
      <c r="AO81" s="988"/>
      <c r="AP81" s="988"/>
      <c r="AQ81" s="988"/>
      <c r="AR81" s="988"/>
      <c r="AS81" s="988"/>
      <c r="AT81" s="988"/>
      <c r="AU81" s="988"/>
      <c r="AV81" s="988"/>
      <c r="AW81" s="988"/>
      <c r="AX81" s="988"/>
      <c r="AY81" s="988"/>
      <c r="AZ81" s="989"/>
      <c r="BA81" s="301"/>
      <c r="BB81" s="302"/>
      <c r="BC81" s="302"/>
      <c r="BD81" s="302"/>
      <c r="BE81" s="1022"/>
      <c r="BF81" s="1022"/>
      <c r="BG81" s="1022"/>
      <c r="BH81" s="1022"/>
      <c r="BI81" s="310"/>
      <c r="BJ81" s="992"/>
      <c r="BK81" s="992"/>
      <c r="BL81" s="992"/>
      <c r="BM81" s="992"/>
      <c r="BN81" s="524"/>
      <c r="BO81" s="524"/>
      <c r="BP81" s="524"/>
      <c r="BQ81" s="520"/>
      <c r="BR81" s="865"/>
      <c r="BS81" s="866"/>
      <c r="BT81" s="866"/>
      <c r="BU81" s="867"/>
      <c r="BV81" s="865"/>
      <c r="BW81" s="866"/>
      <c r="BX81" s="866"/>
      <c r="BY81" s="867"/>
      <c r="BZ81" s="865"/>
      <c r="CA81" s="866"/>
      <c r="CB81" s="866"/>
      <c r="CC81" s="867"/>
      <c r="CD81" s="865"/>
      <c r="CE81" s="866"/>
      <c r="CF81" s="866"/>
      <c r="CG81" s="867"/>
      <c r="CH81" s="1005"/>
      <c r="CI81" s="1006"/>
      <c r="CJ81" s="1006"/>
      <c r="CK81" s="1006"/>
      <c r="CL81" s="1006"/>
      <c r="CM81" s="1005"/>
      <c r="CN81" s="1006"/>
      <c r="CO81" s="1006"/>
      <c r="CP81" s="1006"/>
      <c r="CQ81" s="1009"/>
      <c r="CR81" s="1029"/>
      <c r="CS81" s="1030"/>
      <c r="CT81" s="1030"/>
      <c r="CU81" s="1030"/>
      <c r="CV81" s="1030"/>
      <c r="CW81" s="1031"/>
      <c r="CX81" s="865"/>
      <c r="CY81" s="866"/>
      <c r="CZ81" s="866"/>
      <c r="DA81" s="866"/>
      <c r="DB81" s="867"/>
      <c r="DC81" s="361"/>
      <c r="DD81" s="361"/>
      <c r="DE81" s="361"/>
      <c r="DF81" s="361"/>
      <c r="DG81" s="297"/>
      <c r="DH81" s="297"/>
      <c r="DI81" s="297"/>
      <c r="DJ81" s="297"/>
      <c r="DK81" s="297"/>
      <c r="DL81" s="297"/>
      <c r="DM81" s="297"/>
      <c r="DN81" s="297"/>
      <c r="DO81" s="297"/>
      <c r="DP81" s="297"/>
      <c r="DQ81" s="297"/>
      <c r="DR81" s="297"/>
      <c r="DS81" s="297"/>
      <c r="DT81" s="297"/>
      <c r="DU81" s="297"/>
      <c r="DV81" s="297"/>
    </row>
    <row r="82" spans="1:126" ht="7.5" customHeight="1" x14ac:dyDescent="0.2">
      <c r="A82" s="894">
        <v>10</v>
      </c>
      <c r="B82" s="293"/>
      <c r="C82" s="294"/>
      <c r="D82" s="294"/>
      <c r="E82" s="294"/>
      <c r="F82" s="990">
        <f>BJ64</f>
        <v>3</v>
      </c>
      <c r="G82" s="991"/>
      <c r="H82" s="991"/>
      <c r="I82" s="991"/>
      <c r="J82" s="309"/>
      <c r="K82" s="990">
        <f>BE64</f>
        <v>2</v>
      </c>
      <c r="L82" s="991"/>
      <c r="M82" s="991"/>
      <c r="N82" s="991"/>
      <c r="O82" s="514"/>
      <c r="P82" s="514"/>
      <c r="Q82" s="514"/>
      <c r="R82" s="512"/>
      <c r="S82" s="523"/>
      <c r="T82" s="294"/>
      <c r="U82" s="294"/>
      <c r="V82" s="294"/>
      <c r="W82" s="990">
        <f>BJ70</f>
        <v>3</v>
      </c>
      <c r="X82" s="991"/>
      <c r="Y82" s="991"/>
      <c r="Z82" s="991"/>
      <c r="AA82" s="309"/>
      <c r="AB82" s="990">
        <f>BE70</f>
        <v>1</v>
      </c>
      <c r="AC82" s="991"/>
      <c r="AD82" s="991"/>
      <c r="AE82" s="991"/>
      <c r="AF82" s="514"/>
      <c r="AG82" s="514"/>
      <c r="AH82" s="514"/>
      <c r="AI82" s="512"/>
      <c r="AJ82" s="293"/>
      <c r="AK82" s="294"/>
      <c r="AL82" s="294"/>
      <c r="AM82" s="294"/>
      <c r="AN82" s="990">
        <f>BJ76</f>
        <v>3</v>
      </c>
      <c r="AO82" s="991"/>
      <c r="AP82" s="991"/>
      <c r="AQ82" s="991"/>
      <c r="AR82" s="309"/>
      <c r="AS82" s="993">
        <f>BE76</f>
        <v>2</v>
      </c>
      <c r="AT82" s="992"/>
      <c r="AU82" s="992"/>
      <c r="AV82" s="992"/>
      <c r="AW82" s="514"/>
      <c r="AX82" s="514"/>
      <c r="AY82" s="514"/>
      <c r="AZ82" s="515"/>
      <c r="BA82" s="981"/>
      <c r="BB82" s="982"/>
      <c r="BC82" s="982"/>
      <c r="BD82" s="982"/>
      <c r="BE82" s="982"/>
      <c r="BF82" s="982"/>
      <c r="BG82" s="982"/>
      <c r="BH82" s="982"/>
      <c r="BI82" s="982"/>
      <c r="BJ82" s="982"/>
      <c r="BK82" s="982"/>
      <c r="BL82" s="982"/>
      <c r="BM82" s="982"/>
      <c r="BN82" s="982"/>
      <c r="BO82" s="982"/>
      <c r="BP82" s="982"/>
      <c r="BQ82" s="983"/>
      <c r="BR82" s="874">
        <f>'Cグループ集計表 '!J36</f>
        <v>3</v>
      </c>
      <c r="BS82" s="875"/>
      <c r="BT82" s="875"/>
      <c r="BU82" s="876"/>
      <c r="BV82" s="874">
        <f>'Cグループ集計表 '!L36</f>
        <v>0</v>
      </c>
      <c r="BW82" s="875"/>
      <c r="BX82" s="875"/>
      <c r="BY82" s="876"/>
      <c r="BZ82" s="874">
        <f>'Cグループ集計表 '!V36</f>
        <v>7</v>
      </c>
      <c r="CA82" s="875"/>
      <c r="CB82" s="875"/>
      <c r="CC82" s="876"/>
      <c r="CD82" s="874">
        <f>'Cグループ集計表 '!Y36</f>
        <v>2</v>
      </c>
      <c r="CE82" s="875"/>
      <c r="CF82" s="875"/>
      <c r="CG82" s="876"/>
      <c r="CH82" s="1001">
        <f>'Cグループ集計表 '!AL36</f>
        <v>23</v>
      </c>
      <c r="CI82" s="1002"/>
      <c r="CJ82" s="1002"/>
      <c r="CK82" s="1002"/>
      <c r="CL82" s="1002"/>
      <c r="CM82" s="1001">
        <f>'Cグループ集計表 '!AO36</f>
        <v>17</v>
      </c>
      <c r="CN82" s="1002"/>
      <c r="CO82" s="1002"/>
      <c r="CP82" s="1002"/>
      <c r="CQ82" s="1007"/>
      <c r="CR82" s="1023">
        <f>'Cグループ集計表 '!AT36</f>
        <v>1.3529411764705883</v>
      </c>
      <c r="CS82" s="1024"/>
      <c r="CT82" s="1024"/>
      <c r="CU82" s="1024"/>
      <c r="CV82" s="1024"/>
      <c r="CW82" s="1025"/>
      <c r="CX82" s="874"/>
      <c r="CY82" s="875"/>
      <c r="CZ82" s="875"/>
      <c r="DA82" s="875"/>
      <c r="DB82" s="876"/>
      <c r="DC82" s="361"/>
      <c r="DD82" s="361"/>
      <c r="DE82" s="361"/>
      <c r="DF82" s="361"/>
      <c r="DG82" s="297"/>
      <c r="DH82" s="297"/>
      <c r="DI82" s="297"/>
      <c r="DJ82" s="297"/>
      <c r="DK82" s="297"/>
      <c r="DL82" s="297"/>
      <c r="DM82" s="297"/>
      <c r="DN82" s="297"/>
      <c r="DO82" s="297"/>
      <c r="DP82" s="297"/>
      <c r="DQ82" s="297"/>
      <c r="DR82" s="297"/>
      <c r="DS82" s="297"/>
      <c r="DT82" s="297"/>
      <c r="DU82" s="297"/>
      <c r="DV82" s="297"/>
    </row>
    <row r="83" spans="1:126" ht="7.5" customHeight="1" x14ac:dyDescent="0.2">
      <c r="A83" s="895"/>
      <c r="B83" s="299"/>
      <c r="E83" s="290"/>
      <c r="F83" s="992"/>
      <c r="G83" s="992"/>
      <c r="H83" s="992"/>
      <c r="I83" s="992"/>
      <c r="J83" s="309"/>
      <c r="K83" s="992"/>
      <c r="L83" s="992"/>
      <c r="M83" s="992"/>
      <c r="N83" s="992"/>
      <c r="O83" s="291"/>
      <c r="P83" s="291"/>
      <c r="Q83" s="291"/>
      <c r="S83" s="304"/>
      <c r="T83" s="290"/>
      <c r="U83" s="290"/>
      <c r="V83" s="290"/>
      <c r="W83" s="992"/>
      <c r="X83" s="992"/>
      <c r="Y83" s="992"/>
      <c r="Z83" s="992"/>
      <c r="AA83" s="309"/>
      <c r="AB83" s="992"/>
      <c r="AC83" s="992"/>
      <c r="AD83" s="992"/>
      <c r="AE83" s="992"/>
      <c r="AF83" s="291"/>
      <c r="AG83" s="291"/>
      <c r="AH83" s="291"/>
      <c r="AJ83" s="299"/>
      <c r="AK83" s="290"/>
      <c r="AL83" s="290"/>
      <c r="AM83" s="290"/>
      <c r="AN83" s="992"/>
      <c r="AO83" s="992"/>
      <c r="AP83" s="992"/>
      <c r="AQ83" s="992"/>
      <c r="AR83" s="309"/>
      <c r="AS83" s="992"/>
      <c r="AT83" s="992"/>
      <c r="AU83" s="992"/>
      <c r="AV83" s="992"/>
      <c r="AZ83" s="517"/>
      <c r="BA83" s="984"/>
      <c r="BB83" s="985"/>
      <c r="BC83" s="985"/>
      <c r="BD83" s="985"/>
      <c r="BE83" s="985"/>
      <c r="BF83" s="985"/>
      <c r="BG83" s="985"/>
      <c r="BH83" s="985"/>
      <c r="BI83" s="985"/>
      <c r="BJ83" s="985"/>
      <c r="BK83" s="985"/>
      <c r="BL83" s="985"/>
      <c r="BM83" s="985"/>
      <c r="BN83" s="985"/>
      <c r="BO83" s="985"/>
      <c r="BP83" s="985"/>
      <c r="BQ83" s="986"/>
      <c r="BR83" s="862"/>
      <c r="BS83" s="863"/>
      <c r="BT83" s="863"/>
      <c r="BU83" s="864"/>
      <c r="BV83" s="862"/>
      <c r="BW83" s="863"/>
      <c r="BX83" s="863"/>
      <c r="BY83" s="864"/>
      <c r="BZ83" s="862"/>
      <c r="CA83" s="863"/>
      <c r="CB83" s="863"/>
      <c r="CC83" s="864"/>
      <c r="CD83" s="862"/>
      <c r="CE83" s="863"/>
      <c r="CF83" s="863"/>
      <c r="CG83" s="864"/>
      <c r="CH83" s="1003"/>
      <c r="CI83" s="1004"/>
      <c r="CJ83" s="1004"/>
      <c r="CK83" s="1004"/>
      <c r="CL83" s="1004"/>
      <c r="CM83" s="1003"/>
      <c r="CN83" s="1004"/>
      <c r="CO83" s="1004"/>
      <c r="CP83" s="1004"/>
      <c r="CQ83" s="1008"/>
      <c r="CR83" s="1026"/>
      <c r="CS83" s="1027"/>
      <c r="CT83" s="1027"/>
      <c r="CU83" s="1027"/>
      <c r="CV83" s="1027"/>
      <c r="CW83" s="1028"/>
      <c r="CX83" s="862"/>
      <c r="CY83" s="863"/>
      <c r="CZ83" s="863"/>
      <c r="DA83" s="863"/>
      <c r="DB83" s="864"/>
      <c r="DC83" s="361"/>
      <c r="DD83" s="361"/>
      <c r="DE83" s="361"/>
      <c r="DF83" s="361"/>
      <c r="DG83" s="297"/>
      <c r="DH83" s="297"/>
      <c r="DI83" s="297"/>
      <c r="DJ83" s="297"/>
      <c r="DK83" s="297"/>
      <c r="DL83" s="297"/>
      <c r="DM83" s="297"/>
      <c r="DN83" s="297"/>
      <c r="DO83" s="297"/>
      <c r="DP83" s="297"/>
      <c r="DQ83" s="297"/>
      <c r="DR83" s="297"/>
      <c r="DS83" s="297"/>
      <c r="DT83" s="297"/>
      <c r="DU83" s="297"/>
      <c r="DV83" s="297"/>
    </row>
    <row r="84" spans="1:126" ht="7.5" customHeight="1" x14ac:dyDescent="0.2">
      <c r="A84" s="978" t="str">
        <f>IFERROR(VLOOKUP(A82,'抽選会用 '!$C$7:$D$28,2,FALSE),"")</f>
        <v>やましろジャンプgiris</v>
      </c>
      <c r="B84" s="998">
        <f>BN66</f>
        <v>3</v>
      </c>
      <c r="C84" s="999"/>
      <c r="D84" s="999"/>
      <c r="E84" s="999"/>
      <c r="F84" s="993">
        <f>BJ66</f>
        <v>3</v>
      </c>
      <c r="G84" s="992"/>
      <c r="H84" s="992"/>
      <c r="I84" s="992"/>
      <c r="J84" s="308"/>
      <c r="K84" s="993">
        <f>BE66</f>
        <v>1</v>
      </c>
      <c r="L84" s="992"/>
      <c r="M84" s="992"/>
      <c r="N84" s="992"/>
      <c r="O84" s="1021">
        <f>BA66</f>
        <v>0</v>
      </c>
      <c r="P84" s="999"/>
      <c r="Q84" s="999"/>
      <c r="R84" s="999"/>
      <c r="S84" s="998">
        <f>BN72</f>
        <v>2</v>
      </c>
      <c r="T84" s="999"/>
      <c r="U84" s="999"/>
      <c r="V84" s="999"/>
      <c r="W84" s="993">
        <f>BJ72</f>
        <v>1</v>
      </c>
      <c r="X84" s="992"/>
      <c r="Y84" s="992"/>
      <c r="Z84" s="992"/>
      <c r="AA84" s="308"/>
      <c r="AB84" s="993">
        <f>BE72</f>
        <v>3</v>
      </c>
      <c r="AC84" s="992"/>
      <c r="AD84" s="992"/>
      <c r="AE84" s="992"/>
      <c r="AF84" s="1021">
        <f>BA72</f>
        <v>1</v>
      </c>
      <c r="AG84" s="999"/>
      <c r="AH84" s="999"/>
      <c r="AI84" s="999"/>
      <c r="AJ84" s="998">
        <f>BN78</f>
        <v>2</v>
      </c>
      <c r="AK84" s="999"/>
      <c r="AL84" s="999"/>
      <c r="AM84" s="999"/>
      <c r="AN84" s="993">
        <f>BJ78</f>
        <v>1</v>
      </c>
      <c r="AO84" s="992"/>
      <c r="AP84" s="992"/>
      <c r="AQ84" s="992"/>
      <c r="AR84" s="308"/>
      <c r="AS84" s="993">
        <f>BE78</f>
        <v>3</v>
      </c>
      <c r="AT84" s="992"/>
      <c r="AU84" s="992"/>
      <c r="AV84" s="992"/>
      <c r="AW84" s="1021">
        <f>BA78</f>
        <v>1</v>
      </c>
      <c r="AX84" s="999"/>
      <c r="AY84" s="999"/>
      <c r="AZ84" s="1032"/>
      <c r="BA84" s="984"/>
      <c r="BB84" s="985"/>
      <c r="BC84" s="985"/>
      <c r="BD84" s="985"/>
      <c r="BE84" s="985"/>
      <c r="BF84" s="985"/>
      <c r="BG84" s="985"/>
      <c r="BH84" s="985"/>
      <c r="BI84" s="985"/>
      <c r="BJ84" s="985"/>
      <c r="BK84" s="985"/>
      <c r="BL84" s="985"/>
      <c r="BM84" s="985"/>
      <c r="BN84" s="985"/>
      <c r="BO84" s="985"/>
      <c r="BP84" s="985"/>
      <c r="BQ84" s="986"/>
      <c r="BR84" s="862"/>
      <c r="BS84" s="863"/>
      <c r="BT84" s="863"/>
      <c r="BU84" s="864"/>
      <c r="BV84" s="862"/>
      <c r="BW84" s="863"/>
      <c r="BX84" s="863"/>
      <c r="BY84" s="864"/>
      <c r="BZ84" s="862"/>
      <c r="CA84" s="863"/>
      <c r="CB84" s="863"/>
      <c r="CC84" s="864"/>
      <c r="CD84" s="862"/>
      <c r="CE84" s="863"/>
      <c r="CF84" s="863"/>
      <c r="CG84" s="864"/>
      <c r="CH84" s="1003"/>
      <c r="CI84" s="1004"/>
      <c r="CJ84" s="1004"/>
      <c r="CK84" s="1004"/>
      <c r="CL84" s="1004"/>
      <c r="CM84" s="1003"/>
      <c r="CN84" s="1004"/>
      <c r="CO84" s="1004"/>
      <c r="CP84" s="1004"/>
      <c r="CQ84" s="1008"/>
      <c r="CR84" s="1026"/>
      <c r="CS84" s="1027"/>
      <c r="CT84" s="1027"/>
      <c r="CU84" s="1027"/>
      <c r="CV84" s="1027"/>
      <c r="CW84" s="1028"/>
      <c r="CX84" s="862"/>
      <c r="CY84" s="863"/>
      <c r="CZ84" s="863"/>
      <c r="DA84" s="863"/>
      <c r="DB84" s="864"/>
      <c r="DC84" s="361"/>
      <c r="DD84" s="361"/>
      <c r="DE84" s="361"/>
      <c r="DF84" s="361"/>
      <c r="DG84" s="297"/>
      <c r="DH84" s="297"/>
      <c r="DI84" s="297"/>
      <c r="DJ84" s="297"/>
      <c r="DK84" s="297"/>
      <c r="DL84" s="297"/>
      <c r="DM84" s="297"/>
      <c r="DN84" s="297"/>
      <c r="DO84" s="297"/>
      <c r="DP84" s="297"/>
      <c r="DQ84" s="297"/>
      <c r="DR84" s="297"/>
      <c r="DS84" s="297"/>
      <c r="DT84" s="297"/>
      <c r="DU84" s="297"/>
      <c r="DV84" s="297"/>
    </row>
    <row r="85" spans="1:126" ht="7.5" customHeight="1" x14ac:dyDescent="0.2">
      <c r="A85" s="978" t="str">
        <f>IFERROR(VLOOKUP(A84,'抽選会用 '!$C$7:$D$28,3,FALSE),"")</f>
        <v/>
      </c>
      <c r="B85" s="1000"/>
      <c r="C85" s="999"/>
      <c r="D85" s="999"/>
      <c r="E85" s="999"/>
      <c r="F85" s="992"/>
      <c r="G85" s="992"/>
      <c r="H85" s="992"/>
      <c r="I85" s="992"/>
      <c r="J85" s="308"/>
      <c r="K85" s="992"/>
      <c r="L85" s="992"/>
      <c r="M85" s="992"/>
      <c r="N85" s="992"/>
      <c r="O85" s="999"/>
      <c r="P85" s="999"/>
      <c r="Q85" s="999"/>
      <c r="R85" s="999"/>
      <c r="S85" s="1000"/>
      <c r="T85" s="999"/>
      <c r="U85" s="999"/>
      <c r="V85" s="999"/>
      <c r="W85" s="992"/>
      <c r="X85" s="992"/>
      <c r="Y85" s="992"/>
      <c r="Z85" s="992"/>
      <c r="AA85" s="308"/>
      <c r="AB85" s="992"/>
      <c r="AC85" s="992"/>
      <c r="AD85" s="992"/>
      <c r="AE85" s="992"/>
      <c r="AF85" s="999"/>
      <c r="AG85" s="999"/>
      <c r="AH85" s="999"/>
      <c r="AI85" s="999"/>
      <c r="AJ85" s="1000"/>
      <c r="AK85" s="999"/>
      <c r="AL85" s="999"/>
      <c r="AM85" s="999"/>
      <c r="AN85" s="992"/>
      <c r="AO85" s="992"/>
      <c r="AP85" s="992"/>
      <c r="AQ85" s="992"/>
      <c r="AR85" s="308"/>
      <c r="AS85" s="992"/>
      <c r="AT85" s="992"/>
      <c r="AU85" s="992"/>
      <c r="AV85" s="992"/>
      <c r="AW85" s="999"/>
      <c r="AX85" s="999"/>
      <c r="AY85" s="999"/>
      <c r="AZ85" s="1032"/>
      <c r="BA85" s="984"/>
      <c r="BB85" s="985"/>
      <c r="BC85" s="985"/>
      <c r="BD85" s="985"/>
      <c r="BE85" s="985"/>
      <c r="BF85" s="985"/>
      <c r="BG85" s="985"/>
      <c r="BH85" s="985"/>
      <c r="BI85" s="985"/>
      <c r="BJ85" s="985"/>
      <c r="BK85" s="985"/>
      <c r="BL85" s="985"/>
      <c r="BM85" s="985"/>
      <c r="BN85" s="985"/>
      <c r="BO85" s="985"/>
      <c r="BP85" s="985"/>
      <c r="BQ85" s="986"/>
      <c r="BR85" s="862"/>
      <c r="BS85" s="863"/>
      <c r="BT85" s="863"/>
      <c r="BU85" s="864"/>
      <c r="BV85" s="862"/>
      <c r="BW85" s="863"/>
      <c r="BX85" s="863"/>
      <c r="BY85" s="864"/>
      <c r="BZ85" s="862"/>
      <c r="CA85" s="863"/>
      <c r="CB85" s="863"/>
      <c r="CC85" s="864"/>
      <c r="CD85" s="862"/>
      <c r="CE85" s="863"/>
      <c r="CF85" s="863"/>
      <c r="CG85" s="864"/>
      <c r="CH85" s="1003"/>
      <c r="CI85" s="1004"/>
      <c r="CJ85" s="1004"/>
      <c r="CK85" s="1004"/>
      <c r="CL85" s="1004"/>
      <c r="CM85" s="1003"/>
      <c r="CN85" s="1004"/>
      <c r="CO85" s="1004"/>
      <c r="CP85" s="1004"/>
      <c r="CQ85" s="1008"/>
      <c r="CR85" s="1026"/>
      <c r="CS85" s="1027"/>
      <c r="CT85" s="1027"/>
      <c r="CU85" s="1027"/>
      <c r="CV85" s="1027"/>
      <c r="CW85" s="1028"/>
      <c r="CX85" s="862"/>
      <c r="CY85" s="863"/>
      <c r="CZ85" s="863"/>
      <c r="DA85" s="863"/>
      <c r="DB85" s="864"/>
      <c r="DC85" s="361"/>
      <c r="DD85" s="361"/>
      <c r="DE85" s="361"/>
      <c r="DF85" s="361"/>
      <c r="DG85" s="297"/>
      <c r="DH85" s="297"/>
      <c r="DI85" s="297"/>
      <c r="DJ85" s="297"/>
      <c r="DK85" s="297"/>
      <c r="DL85" s="297"/>
      <c r="DM85" s="297"/>
      <c r="DN85" s="297"/>
      <c r="DO85" s="297"/>
      <c r="DP85" s="297"/>
      <c r="DQ85" s="297"/>
      <c r="DR85" s="297"/>
      <c r="DS85" s="297"/>
      <c r="DT85" s="297"/>
      <c r="DU85" s="297"/>
      <c r="DV85" s="297"/>
    </row>
    <row r="86" spans="1:126" ht="7.5" customHeight="1" x14ac:dyDescent="0.2">
      <c r="A86" s="304"/>
      <c r="B86" s="299"/>
      <c r="E86" s="290"/>
      <c r="F86" s="993">
        <f>BJ68</f>
        <v>3</v>
      </c>
      <c r="G86" s="992"/>
      <c r="H86" s="992"/>
      <c r="I86" s="992"/>
      <c r="J86" s="308"/>
      <c r="K86" s="993">
        <f>BE68</f>
        <v>2</v>
      </c>
      <c r="L86" s="992"/>
      <c r="M86" s="992"/>
      <c r="N86" s="992"/>
      <c r="O86" s="291"/>
      <c r="P86" s="291"/>
      <c r="Q86" s="291"/>
      <c r="S86" s="304"/>
      <c r="T86" s="290"/>
      <c r="U86" s="290"/>
      <c r="V86" s="290"/>
      <c r="W86" s="993">
        <f>BJ74</f>
        <v>3</v>
      </c>
      <c r="X86" s="992"/>
      <c r="Y86" s="992"/>
      <c r="Z86" s="992"/>
      <c r="AA86" s="308"/>
      <c r="AB86" s="993">
        <f>BE74</f>
        <v>1</v>
      </c>
      <c r="AC86" s="992"/>
      <c r="AD86" s="992"/>
      <c r="AE86" s="992"/>
      <c r="AF86" s="291"/>
      <c r="AG86" s="291"/>
      <c r="AH86" s="291"/>
      <c r="AJ86" s="299"/>
      <c r="AK86" s="290"/>
      <c r="AL86" s="290"/>
      <c r="AM86" s="290"/>
      <c r="AN86" s="993">
        <f>BJ80</f>
        <v>3</v>
      </c>
      <c r="AO86" s="992"/>
      <c r="AP86" s="992"/>
      <c r="AQ86" s="992"/>
      <c r="AR86" s="308"/>
      <c r="AS86" s="993">
        <f>BE80</f>
        <v>2</v>
      </c>
      <c r="AT86" s="992"/>
      <c r="AU86" s="992"/>
      <c r="AV86" s="992"/>
      <c r="AZ86" s="517"/>
      <c r="BA86" s="984"/>
      <c r="BB86" s="985"/>
      <c r="BC86" s="985"/>
      <c r="BD86" s="985"/>
      <c r="BE86" s="985"/>
      <c r="BF86" s="985"/>
      <c r="BG86" s="985"/>
      <c r="BH86" s="985"/>
      <c r="BI86" s="985"/>
      <c r="BJ86" s="985"/>
      <c r="BK86" s="985"/>
      <c r="BL86" s="985"/>
      <c r="BM86" s="985"/>
      <c r="BN86" s="985"/>
      <c r="BO86" s="985"/>
      <c r="BP86" s="985"/>
      <c r="BQ86" s="986"/>
      <c r="BR86" s="862"/>
      <c r="BS86" s="863"/>
      <c r="BT86" s="863"/>
      <c r="BU86" s="864"/>
      <c r="BV86" s="862"/>
      <c r="BW86" s="863"/>
      <c r="BX86" s="863"/>
      <c r="BY86" s="864"/>
      <c r="BZ86" s="862"/>
      <c r="CA86" s="863"/>
      <c r="CB86" s="863"/>
      <c r="CC86" s="864"/>
      <c r="CD86" s="862"/>
      <c r="CE86" s="863"/>
      <c r="CF86" s="863"/>
      <c r="CG86" s="864"/>
      <c r="CH86" s="1003"/>
      <c r="CI86" s="1004"/>
      <c r="CJ86" s="1004"/>
      <c r="CK86" s="1004"/>
      <c r="CL86" s="1004"/>
      <c r="CM86" s="1003"/>
      <c r="CN86" s="1004"/>
      <c r="CO86" s="1004"/>
      <c r="CP86" s="1004"/>
      <c r="CQ86" s="1008"/>
      <c r="CR86" s="1026"/>
      <c r="CS86" s="1027"/>
      <c r="CT86" s="1027"/>
      <c r="CU86" s="1027"/>
      <c r="CV86" s="1027"/>
      <c r="CW86" s="1028"/>
      <c r="CX86" s="862"/>
      <c r="CY86" s="863"/>
      <c r="CZ86" s="863"/>
      <c r="DA86" s="863"/>
      <c r="DB86" s="864"/>
      <c r="DC86" s="361"/>
      <c r="DD86" s="361"/>
      <c r="DE86" s="361"/>
      <c r="DF86" s="361"/>
      <c r="DG86" s="297"/>
      <c r="DH86" s="297"/>
      <c r="DI86" s="297"/>
      <c r="DJ86" s="297"/>
      <c r="DK86" s="297"/>
      <c r="DL86" s="297"/>
      <c r="DM86" s="297"/>
      <c r="DN86" s="297"/>
      <c r="DO86" s="297"/>
      <c r="DP86" s="297"/>
      <c r="DQ86" s="297"/>
      <c r="DR86" s="297"/>
      <c r="DS86" s="297"/>
      <c r="DT86" s="297"/>
      <c r="DU86" s="297"/>
      <c r="DV86" s="297"/>
    </row>
    <row r="87" spans="1:126" ht="7.5" customHeight="1" x14ac:dyDescent="0.2">
      <c r="A87" s="306"/>
      <c r="B87" s="301"/>
      <c r="C87" s="302"/>
      <c r="D87" s="302"/>
      <c r="E87" s="302"/>
      <c r="F87" s="1022"/>
      <c r="G87" s="1022"/>
      <c r="H87" s="1022"/>
      <c r="I87" s="1022"/>
      <c r="J87" s="310"/>
      <c r="K87" s="1022"/>
      <c r="L87" s="1022"/>
      <c r="M87" s="1022"/>
      <c r="N87" s="1022"/>
      <c r="O87" s="524"/>
      <c r="P87" s="524"/>
      <c r="Q87" s="524"/>
      <c r="R87" s="520"/>
      <c r="S87" s="306"/>
      <c r="T87" s="302"/>
      <c r="U87" s="302"/>
      <c r="V87" s="302"/>
      <c r="W87" s="1022"/>
      <c r="X87" s="1022"/>
      <c r="Y87" s="1022"/>
      <c r="Z87" s="1022"/>
      <c r="AA87" s="310"/>
      <c r="AB87" s="1022"/>
      <c r="AC87" s="1022"/>
      <c r="AD87" s="1022"/>
      <c r="AE87" s="1022"/>
      <c r="AF87" s="524"/>
      <c r="AG87" s="524"/>
      <c r="AH87" s="524"/>
      <c r="AI87" s="520"/>
      <c r="AJ87" s="301"/>
      <c r="AK87" s="302"/>
      <c r="AL87" s="302"/>
      <c r="AM87" s="302"/>
      <c r="AN87" s="1022"/>
      <c r="AO87" s="1022"/>
      <c r="AP87" s="1022"/>
      <c r="AQ87" s="1022"/>
      <c r="AR87" s="310"/>
      <c r="AS87" s="1022"/>
      <c r="AT87" s="1022"/>
      <c r="AU87" s="1022"/>
      <c r="AV87" s="1022"/>
      <c r="AW87" s="524"/>
      <c r="AX87" s="524"/>
      <c r="AY87" s="524"/>
      <c r="AZ87" s="521"/>
      <c r="BA87" s="987"/>
      <c r="BB87" s="988"/>
      <c r="BC87" s="988"/>
      <c r="BD87" s="988"/>
      <c r="BE87" s="988"/>
      <c r="BF87" s="988"/>
      <c r="BG87" s="988"/>
      <c r="BH87" s="988"/>
      <c r="BI87" s="988"/>
      <c r="BJ87" s="988"/>
      <c r="BK87" s="988"/>
      <c r="BL87" s="988"/>
      <c r="BM87" s="988"/>
      <c r="BN87" s="988"/>
      <c r="BO87" s="988"/>
      <c r="BP87" s="988"/>
      <c r="BQ87" s="989"/>
      <c r="BR87" s="865"/>
      <c r="BS87" s="866"/>
      <c r="BT87" s="866"/>
      <c r="BU87" s="867"/>
      <c r="BV87" s="865"/>
      <c r="BW87" s="866"/>
      <c r="BX87" s="866"/>
      <c r="BY87" s="867"/>
      <c r="BZ87" s="865"/>
      <c r="CA87" s="866"/>
      <c r="CB87" s="866"/>
      <c r="CC87" s="867"/>
      <c r="CD87" s="865"/>
      <c r="CE87" s="866"/>
      <c r="CF87" s="866"/>
      <c r="CG87" s="867"/>
      <c r="CH87" s="1005"/>
      <c r="CI87" s="1006"/>
      <c r="CJ87" s="1006"/>
      <c r="CK87" s="1006"/>
      <c r="CL87" s="1006"/>
      <c r="CM87" s="1005"/>
      <c r="CN87" s="1006"/>
      <c r="CO87" s="1006"/>
      <c r="CP87" s="1006"/>
      <c r="CQ87" s="1009"/>
      <c r="CR87" s="1029"/>
      <c r="CS87" s="1030"/>
      <c r="CT87" s="1030"/>
      <c r="CU87" s="1030"/>
      <c r="CV87" s="1030"/>
      <c r="CW87" s="1031"/>
      <c r="CX87" s="865"/>
      <c r="CY87" s="866"/>
      <c r="CZ87" s="866"/>
      <c r="DA87" s="866"/>
      <c r="DB87" s="867"/>
      <c r="DC87" s="361"/>
      <c r="DD87" s="361"/>
      <c r="DE87" s="361"/>
      <c r="DF87" s="361"/>
      <c r="DG87" s="297"/>
      <c r="DH87" s="297"/>
      <c r="DI87" s="297"/>
      <c r="DJ87" s="297"/>
      <c r="DK87" s="297"/>
      <c r="DL87" s="297"/>
      <c r="DM87" s="297"/>
      <c r="DN87" s="297"/>
      <c r="DO87" s="297"/>
      <c r="DP87" s="297"/>
      <c r="DQ87" s="297"/>
      <c r="DR87" s="297"/>
      <c r="DS87" s="297"/>
      <c r="DT87" s="297"/>
      <c r="DU87" s="297"/>
      <c r="DV87" s="297"/>
    </row>
    <row r="88" spans="1:126" ht="7.5" customHeight="1" x14ac:dyDescent="0.2">
      <c r="C88" s="305"/>
      <c r="D88" s="305"/>
      <c r="E88" s="305"/>
      <c r="F88" s="297"/>
      <c r="G88" s="312"/>
      <c r="H88" s="312"/>
      <c r="I88" s="312"/>
      <c r="J88" s="312"/>
      <c r="L88" s="312"/>
      <c r="M88" s="312"/>
      <c r="N88" s="312"/>
      <c r="O88" s="312"/>
      <c r="P88" s="297"/>
      <c r="Q88" s="297"/>
      <c r="R88" s="305"/>
      <c r="T88" s="290"/>
      <c r="U88" s="290"/>
      <c r="V88" s="305"/>
      <c r="W88" s="305"/>
      <c r="X88" s="305"/>
      <c r="Y88" s="297"/>
      <c r="Z88" s="312"/>
      <c r="AA88" s="312"/>
      <c r="AB88" s="312"/>
      <c r="AC88" s="312"/>
      <c r="AE88" s="312"/>
      <c r="AF88" s="312"/>
      <c r="AG88" s="312"/>
      <c r="AH88" s="312"/>
      <c r="AI88" s="297"/>
      <c r="AJ88" s="297"/>
      <c r="AK88" s="305"/>
      <c r="AL88" s="288"/>
      <c r="AM88" s="288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  <c r="CD88" s="297"/>
      <c r="CE88" s="297"/>
      <c r="CF88" s="297"/>
      <c r="CG88" s="297"/>
      <c r="CH88" s="297"/>
      <c r="CI88" s="297"/>
      <c r="CJ88" s="297"/>
      <c r="CK88" s="297"/>
      <c r="CL88" s="297"/>
      <c r="CM88" s="297"/>
      <c r="CN88" s="297"/>
      <c r="CO88" s="297"/>
      <c r="CP88" s="297"/>
      <c r="CQ88" s="297"/>
      <c r="CR88" s="297"/>
      <c r="CS88" s="297"/>
      <c r="CT88" s="297"/>
      <c r="CU88" s="297"/>
      <c r="CV88" s="297"/>
      <c r="CW88" s="361"/>
      <c r="CX88" s="297"/>
      <c r="CY88" s="297"/>
      <c r="CZ88" s="297"/>
      <c r="DA88" s="297"/>
      <c r="DB88" s="297"/>
      <c r="DC88" s="361"/>
      <c r="DD88" s="361"/>
      <c r="DE88" s="361"/>
      <c r="DF88" s="361"/>
      <c r="DG88" s="297"/>
      <c r="DH88" s="297"/>
      <c r="DI88" s="297"/>
      <c r="DJ88" s="297"/>
      <c r="DK88" s="297"/>
      <c r="DL88" s="297"/>
      <c r="DM88" s="297"/>
      <c r="DN88" s="297"/>
      <c r="DO88" s="297"/>
      <c r="DP88" s="297"/>
      <c r="DQ88" s="297"/>
      <c r="DR88" s="297"/>
      <c r="DS88" s="297"/>
      <c r="DT88" s="297"/>
      <c r="DU88" s="297"/>
      <c r="DV88" s="297"/>
    </row>
    <row r="89" spans="1:126" ht="8.1" customHeight="1" x14ac:dyDescent="0.2">
      <c r="E89" s="290"/>
      <c r="F89" s="290"/>
      <c r="G89" s="290"/>
      <c r="H89" s="290"/>
      <c r="I89" s="297"/>
      <c r="J89" s="297"/>
      <c r="K89" s="297"/>
      <c r="L89" s="288"/>
      <c r="M89" s="297"/>
      <c r="N89" s="297"/>
      <c r="O89" s="297"/>
      <c r="P89" s="291"/>
      <c r="Q89" s="291"/>
      <c r="R89" s="291"/>
      <c r="U89" s="290"/>
      <c r="V89" s="290"/>
      <c r="W89" s="290"/>
      <c r="X89" s="297"/>
      <c r="Y89" s="297"/>
      <c r="Z89" s="297"/>
      <c r="AA89" s="288"/>
      <c r="AB89" s="297"/>
      <c r="AC89" s="297"/>
      <c r="AD89" s="297"/>
      <c r="AE89" s="291"/>
      <c r="AF89" s="291"/>
      <c r="AG89" s="291"/>
      <c r="AJ89" s="290"/>
      <c r="AK89" s="290"/>
      <c r="AL89" s="290"/>
      <c r="AM89" s="297"/>
      <c r="AN89" s="297"/>
      <c r="AO89" s="297"/>
      <c r="AQ89" s="297"/>
      <c r="AR89" s="297"/>
      <c r="AS89" s="297"/>
      <c r="AT89" s="291"/>
      <c r="AU89" s="291"/>
      <c r="BK89" s="288"/>
      <c r="BL89" s="288"/>
      <c r="CW89" s="361"/>
      <c r="DC89" s="361"/>
      <c r="DD89" s="361"/>
      <c r="DE89" s="361"/>
      <c r="DF89" s="361"/>
    </row>
    <row r="90" spans="1:126" ht="15.9" customHeight="1" x14ac:dyDescent="0.2">
      <c r="A90" s="289" t="s">
        <v>65</v>
      </c>
      <c r="E90" s="290"/>
      <c r="F90" s="290"/>
      <c r="G90" s="290"/>
      <c r="H90" s="290"/>
      <c r="I90" s="297"/>
      <c r="J90" s="297"/>
      <c r="K90" s="297"/>
      <c r="L90" s="288"/>
      <c r="M90" s="297"/>
      <c r="N90" s="297"/>
      <c r="O90" s="297"/>
      <c r="P90" s="291"/>
      <c r="Q90" s="291"/>
      <c r="R90" s="291"/>
      <c r="U90" s="290"/>
      <c r="V90" s="290"/>
      <c r="W90" s="290"/>
      <c r="X90" s="297"/>
      <c r="Y90" s="297"/>
      <c r="Z90" s="297"/>
      <c r="AA90" s="288"/>
      <c r="AB90" s="297"/>
      <c r="AC90" s="297"/>
      <c r="AD90" s="297"/>
      <c r="AE90" s="291"/>
      <c r="AF90" s="291"/>
      <c r="AG90" s="291"/>
      <c r="AJ90" s="290"/>
      <c r="AK90" s="290"/>
      <c r="AL90" s="290"/>
      <c r="AM90" s="297"/>
      <c r="AN90" s="297"/>
      <c r="AO90" s="297"/>
      <c r="AQ90" s="297"/>
      <c r="AR90" s="297"/>
      <c r="AS90" s="297"/>
      <c r="AT90" s="291"/>
      <c r="AU90" s="291"/>
      <c r="BK90" s="288"/>
      <c r="BL90" s="288"/>
      <c r="CW90" s="361"/>
      <c r="DC90" s="361"/>
      <c r="DD90" s="361"/>
      <c r="DE90" s="361"/>
      <c r="DF90" s="361"/>
    </row>
    <row r="91" spans="1:126" ht="8.1" customHeight="1" x14ac:dyDescent="0.2">
      <c r="E91" s="290"/>
      <c r="F91" s="290"/>
      <c r="G91" s="290"/>
      <c r="H91" s="290"/>
      <c r="I91" s="297"/>
      <c r="J91" s="297"/>
      <c r="K91" s="297"/>
      <c r="L91" s="288"/>
      <c r="M91" s="297"/>
      <c r="N91" s="297"/>
      <c r="O91" s="297"/>
      <c r="P91" s="291"/>
      <c r="Q91" s="291"/>
      <c r="R91" s="291"/>
      <c r="U91" s="290"/>
      <c r="V91" s="290"/>
      <c r="W91" s="290"/>
      <c r="X91" s="297"/>
      <c r="Y91" s="297"/>
      <c r="Z91" s="297"/>
      <c r="AA91" s="288"/>
      <c r="AB91" s="297"/>
      <c r="AC91" s="297"/>
      <c r="AD91" s="297"/>
      <c r="AE91" s="291"/>
      <c r="AF91" s="291"/>
      <c r="AG91" s="291"/>
      <c r="AJ91" s="290"/>
      <c r="AK91" s="290"/>
      <c r="AL91" s="290"/>
      <c r="AM91" s="297"/>
      <c r="AN91" s="297"/>
      <c r="AO91" s="297"/>
      <c r="AQ91" s="297"/>
      <c r="AR91" s="297"/>
      <c r="AS91" s="297"/>
      <c r="AT91" s="291"/>
      <c r="AU91" s="291"/>
      <c r="BK91" s="288"/>
      <c r="BL91" s="288"/>
      <c r="CW91" s="361"/>
      <c r="DC91" s="361"/>
      <c r="DD91" s="361"/>
      <c r="DE91" s="361"/>
      <c r="DF91" s="361"/>
    </row>
    <row r="92" spans="1:126" ht="8.1" customHeight="1" x14ac:dyDescent="0.2">
      <c r="A92" s="976" t="s">
        <v>3</v>
      </c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3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3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5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874" t="s">
        <v>49</v>
      </c>
      <c r="BS92" s="875"/>
      <c r="BT92" s="875"/>
      <c r="BU92" s="876"/>
      <c r="BV92" s="874" t="s">
        <v>1</v>
      </c>
      <c r="BW92" s="875"/>
      <c r="BX92" s="875"/>
      <c r="BY92" s="876"/>
      <c r="BZ92" s="874" t="s">
        <v>15</v>
      </c>
      <c r="CA92" s="875"/>
      <c r="CB92" s="875"/>
      <c r="CC92" s="875"/>
      <c r="CD92" s="875"/>
      <c r="CE92" s="875"/>
      <c r="CF92" s="875"/>
      <c r="CG92" s="876"/>
      <c r="CH92" s="874" t="s">
        <v>52</v>
      </c>
      <c r="CI92" s="875"/>
      <c r="CJ92" s="875"/>
      <c r="CK92" s="875"/>
      <c r="CL92" s="875"/>
      <c r="CM92" s="875"/>
      <c r="CN92" s="875"/>
      <c r="CO92" s="875"/>
      <c r="CP92" s="875"/>
      <c r="CQ92" s="875"/>
      <c r="CR92" s="875"/>
      <c r="CS92" s="875"/>
      <c r="CT92" s="875"/>
      <c r="CU92" s="875"/>
      <c r="CV92" s="875"/>
      <c r="CW92" s="876"/>
      <c r="CX92" s="907" t="s">
        <v>46</v>
      </c>
      <c r="CY92" s="908"/>
      <c r="CZ92" s="908"/>
      <c r="DA92" s="908"/>
      <c r="DB92" s="909"/>
      <c r="DC92" s="361"/>
      <c r="DD92" s="361"/>
      <c r="DE92" s="361"/>
      <c r="DF92" s="361"/>
      <c r="DH92" s="361"/>
      <c r="DI92" s="361"/>
      <c r="DJ92" s="361"/>
      <c r="DK92" s="361"/>
      <c r="DL92" s="361"/>
    </row>
    <row r="93" spans="1:126" ht="8.1" customHeight="1" x14ac:dyDescent="0.2">
      <c r="A93" s="977"/>
      <c r="B93" s="956" t="str">
        <f>A98</f>
        <v>大宮ヤング</v>
      </c>
      <c r="C93" s="957"/>
      <c r="D93" s="957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8"/>
      <c r="S93" s="878" t="str">
        <f>A104</f>
        <v>ＫＹＯＴＯ ＨＯＰＥ</v>
      </c>
      <c r="T93" s="879"/>
      <c r="U93" s="879"/>
      <c r="V93" s="879"/>
      <c r="W93" s="879"/>
      <c r="X93" s="879"/>
      <c r="Y93" s="879"/>
      <c r="Z93" s="879"/>
      <c r="AA93" s="879"/>
      <c r="AB93" s="879"/>
      <c r="AC93" s="879"/>
      <c r="AD93" s="879"/>
      <c r="AE93" s="879"/>
      <c r="AF93" s="879"/>
      <c r="AG93" s="879"/>
      <c r="AH93" s="879"/>
      <c r="AI93" s="880"/>
      <c r="AJ93" s="878" t="str">
        <f>A110</f>
        <v>京都パスレル</v>
      </c>
      <c r="AK93" s="879"/>
      <c r="AL93" s="879"/>
      <c r="AM93" s="879"/>
      <c r="AN93" s="879"/>
      <c r="AO93" s="879"/>
      <c r="AP93" s="879"/>
      <c r="AQ93" s="879"/>
      <c r="AR93" s="879"/>
      <c r="AS93" s="879"/>
      <c r="AT93" s="879"/>
      <c r="AU93" s="879"/>
      <c r="AV93" s="879"/>
      <c r="AW93" s="879"/>
      <c r="AX93" s="879"/>
      <c r="AY93" s="879"/>
      <c r="AZ93" s="880"/>
      <c r="BA93" s="878" t="str">
        <f>A116</f>
        <v>楓ヤング</v>
      </c>
      <c r="BB93" s="879"/>
      <c r="BC93" s="879"/>
      <c r="BD93" s="879"/>
      <c r="BE93" s="879"/>
      <c r="BF93" s="879"/>
      <c r="BG93" s="879"/>
      <c r="BH93" s="879"/>
      <c r="BI93" s="879"/>
      <c r="BJ93" s="879"/>
      <c r="BK93" s="879"/>
      <c r="BL93" s="879"/>
      <c r="BM93" s="879"/>
      <c r="BN93" s="879"/>
      <c r="BO93" s="879"/>
      <c r="BP93" s="879"/>
      <c r="BQ93" s="880"/>
      <c r="BR93" s="862"/>
      <c r="BS93" s="863"/>
      <c r="BT93" s="863"/>
      <c r="BU93" s="864"/>
      <c r="BV93" s="862"/>
      <c r="BW93" s="863"/>
      <c r="BX93" s="863"/>
      <c r="BY93" s="864"/>
      <c r="BZ93" s="862"/>
      <c r="CA93" s="863"/>
      <c r="CB93" s="863"/>
      <c r="CC93" s="863"/>
      <c r="CD93" s="863"/>
      <c r="CE93" s="863"/>
      <c r="CF93" s="863"/>
      <c r="CG93" s="864"/>
      <c r="CH93" s="865"/>
      <c r="CI93" s="866"/>
      <c r="CJ93" s="866"/>
      <c r="CK93" s="866"/>
      <c r="CL93" s="866"/>
      <c r="CM93" s="866"/>
      <c r="CN93" s="866"/>
      <c r="CO93" s="866"/>
      <c r="CP93" s="866"/>
      <c r="CQ93" s="866"/>
      <c r="CR93" s="866"/>
      <c r="CS93" s="866"/>
      <c r="CT93" s="866"/>
      <c r="CU93" s="866"/>
      <c r="CV93" s="866"/>
      <c r="CW93" s="867"/>
      <c r="CX93" s="910"/>
      <c r="CY93" s="911"/>
      <c r="CZ93" s="911"/>
      <c r="DA93" s="911"/>
      <c r="DB93" s="912"/>
      <c r="DC93" s="361"/>
      <c r="DD93" s="361"/>
      <c r="DE93" s="361"/>
      <c r="DF93" s="361"/>
      <c r="DH93" s="361"/>
      <c r="DI93" s="361"/>
      <c r="DJ93" s="361"/>
      <c r="DK93" s="361"/>
      <c r="DL93" s="361"/>
    </row>
    <row r="94" spans="1:126" ht="8.1" customHeight="1" x14ac:dyDescent="0.2">
      <c r="A94" s="977"/>
      <c r="B94" s="956"/>
      <c r="C94" s="957"/>
      <c r="D94" s="957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957"/>
      <c r="P94" s="957"/>
      <c r="Q94" s="957"/>
      <c r="R94" s="958"/>
      <c r="S94" s="878"/>
      <c r="T94" s="879"/>
      <c r="U94" s="879"/>
      <c r="V94" s="879"/>
      <c r="W94" s="879"/>
      <c r="X94" s="879"/>
      <c r="Y94" s="879"/>
      <c r="Z94" s="879"/>
      <c r="AA94" s="879"/>
      <c r="AB94" s="879"/>
      <c r="AC94" s="879"/>
      <c r="AD94" s="879"/>
      <c r="AE94" s="879"/>
      <c r="AF94" s="879"/>
      <c r="AG94" s="879"/>
      <c r="AH94" s="879"/>
      <c r="AI94" s="880"/>
      <c r="AJ94" s="878"/>
      <c r="AK94" s="879"/>
      <c r="AL94" s="879"/>
      <c r="AM94" s="879"/>
      <c r="AN94" s="879"/>
      <c r="AO94" s="879"/>
      <c r="AP94" s="879"/>
      <c r="AQ94" s="879"/>
      <c r="AR94" s="879"/>
      <c r="AS94" s="879"/>
      <c r="AT94" s="879"/>
      <c r="AU94" s="879"/>
      <c r="AV94" s="879"/>
      <c r="AW94" s="879"/>
      <c r="AX94" s="879"/>
      <c r="AY94" s="879"/>
      <c r="AZ94" s="880"/>
      <c r="BA94" s="878"/>
      <c r="BB94" s="879"/>
      <c r="BC94" s="879"/>
      <c r="BD94" s="879"/>
      <c r="BE94" s="879"/>
      <c r="BF94" s="879"/>
      <c r="BG94" s="879"/>
      <c r="BH94" s="879"/>
      <c r="BI94" s="879"/>
      <c r="BJ94" s="879"/>
      <c r="BK94" s="879"/>
      <c r="BL94" s="879"/>
      <c r="BM94" s="879"/>
      <c r="BN94" s="879"/>
      <c r="BO94" s="879"/>
      <c r="BP94" s="879"/>
      <c r="BQ94" s="880"/>
      <c r="BR94" s="862"/>
      <c r="BS94" s="863"/>
      <c r="BT94" s="863"/>
      <c r="BU94" s="864"/>
      <c r="BV94" s="862"/>
      <c r="BW94" s="863"/>
      <c r="BX94" s="863"/>
      <c r="BY94" s="864"/>
      <c r="BZ94" s="922" t="s">
        <v>8</v>
      </c>
      <c r="CA94" s="922"/>
      <c r="CB94" s="922"/>
      <c r="CC94" s="922"/>
      <c r="CD94" s="922" t="s">
        <v>9</v>
      </c>
      <c r="CE94" s="922"/>
      <c r="CF94" s="922"/>
      <c r="CG94" s="922"/>
      <c r="CH94" s="874" t="s">
        <v>8</v>
      </c>
      <c r="CI94" s="875"/>
      <c r="CJ94" s="875"/>
      <c r="CK94" s="875"/>
      <c r="CL94" s="876"/>
      <c r="CM94" s="868" t="s">
        <v>9</v>
      </c>
      <c r="CN94" s="869"/>
      <c r="CO94" s="869"/>
      <c r="CP94" s="869"/>
      <c r="CQ94" s="870"/>
      <c r="CR94" s="868" t="s">
        <v>11</v>
      </c>
      <c r="CS94" s="869"/>
      <c r="CT94" s="869"/>
      <c r="CU94" s="869"/>
      <c r="CV94" s="869"/>
      <c r="CW94" s="870"/>
      <c r="CX94" s="910"/>
      <c r="CY94" s="911"/>
      <c r="CZ94" s="911"/>
      <c r="DA94" s="911"/>
      <c r="DB94" s="912"/>
      <c r="DC94" s="361"/>
      <c r="DD94" s="361"/>
      <c r="DE94" s="361"/>
      <c r="DF94" s="361"/>
      <c r="DH94" s="361"/>
      <c r="DI94" s="361"/>
      <c r="DJ94" s="361"/>
      <c r="DK94" s="361"/>
      <c r="DL94" s="361"/>
    </row>
    <row r="95" spans="1:126" ht="8.1" customHeight="1" x14ac:dyDescent="0.2">
      <c r="A95" s="980"/>
      <c r="B95" s="301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  <c r="O95" s="302"/>
      <c r="P95" s="302"/>
      <c r="Q95" s="302"/>
      <c r="R95" s="302"/>
      <c r="S95" s="301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02"/>
      <c r="AJ95" s="301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3"/>
      <c r="BA95" s="302"/>
      <c r="BB95" s="302"/>
      <c r="BC95" s="302"/>
      <c r="BD95" s="302"/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  <c r="BO95" s="302"/>
      <c r="BP95" s="302"/>
      <c r="BQ95" s="302"/>
      <c r="BR95" s="865"/>
      <c r="BS95" s="866"/>
      <c r="BT95" s="866"/>
      <c r="BU95" s="867"/>
      <c r="BV95" s="865"/>
      <c r="BW95" s="866"/>
      <c r="BX95" s="866"/>
      <c r="BY95" s="867"/>
      <c r="BZ95" s="923"/>
      <c r="CA95" s="923"/>
      <c r="CB95" s="923"/>
      <c r="CC95" s="923"/>
      <c r="CD95" s="923"/>
      <c r="CE95" s="923"/>
      <c r="CF95" s="923"/>
      <c r="CG95" s="923"/>
      <c r="CH95" s="865"/>
      <c r="CI95" s="866"/>
      <c r="CJ95" s="866"/>
      <c r="CK95" s="866"/>
      <c r="CL95" s="867"/>
      <c r="CM95" s="871"/>
      <c r="CN95" s="872"/>
      <c r="CO95" s="872"/>
      <c r="CP95" s="872"/>
      <c r="CQ95" s="873"/>
      <c r="CR95" s="871"/>
      <c r="CS95" s="872"/>
      <c r="CT95" s="872"/>
      <c r="CU95" s="872"/>
      <c r="CV95" s="872"/>
      <c r="CW95" s="873"/>
      <c r="CX95" s="913"/>
      <c r="CY95" s="914"/>
      <c r="CZ95" s="914"/>
      <c r="DA95" s="914"/>
      <c r="DB95" s="915"/>
      <c r="DC95" s="361"/>
      <c r="DD95" s="361"/>
      <c r="DE95" s="361"/>
      <c r="DF95" s="361"/>
      <c r="DH95" s="361"/>
      <c r="DI95" s="361"/>
      <c r="DJ95" s="361"/>
      <c r="DK95" s="361"/>
      <c r="DL95" s="361"/>
    </row>
    <row r="96" spans="1:126" ht="7.5" customHeight="1" x14ac:dyDescent="0.2">
      <c r="A96" s="894">
        <v>11</v>
      </c>
      <c r="B96" s="981"/>
      <c r="C96" s="982"/>
      <c r="D96" s="982"/>
      <c r="E96" s="982"/>
      <c r="F96" s="982"/>
      <c r="G96" s="982"/>
      <c r="H96" s="982"/>
      <c r="I96" s="982"/>
      <c r="J96" s="982"/>
      <c r="K96" s="982"/>
      <c r="L96" s="982"/>
      <c r="M96" s="982"/>
      <c r="N96" s="982"/>
      <c r="O96" s="982"/>
      <c r="P96" s="982"/>
      <c r="Q96" s="982"/>
      <c r="R96" s="983"/>
      <c r="S96" s="304"/>
      <c r="T96" s="290"/>
      <c r="U96" s="290"/>
      <c r="V96" s="290"/>
      <c r="W96" s="971">
        <f>Dグループ集計表!S10</f>
        <v>21</v>
      </c>
      <c r="X96" s="971"/>
      <c r="Y96" s="971"/>
      <c r="Z96" s="971"/>
      <c r="AA96" s="308"/>
      <c r="AB96" s="971">
        <f>Dグループ集計表!U10</f>
        <v>17</v>
      </c>
      <c r="AC96" s="971"/>
      <c r="AD96" s="971"/>
      <c r="AE96" s="971"/>
      <c r="AF96" s="994" t="str">
        <f>Dグループ集計表!V9</f>
        <v>55”</v>
      </c>
      <c r="AG96" s="994"/>
      <c r="AH96" s="994"/>
      <c r="AI96" s="995"/>
      <c r="AJ96" s="304"/>
      <c r="AK96" s="290"/>
      <c r="AL96" s="290"/>
      <c r="AM96" s="290"/>
      <c r="AN96" s="971">
        <f>Dグループ集計表!Z10</f>
        <v>21</v>
      </c>
      <c r="AO96" s="971"/>
      <c r="AP96" s="971"/>
      <c r="AQ96" s="971"/>
      <c r="AR96" s="308"/>
      <c r="AS96" s="971">
        <f>Dグループ集計表!AB10</f>
        <v>12</v>
      </c>
      <c r="AT96" s="971"/>
      <c r="AU96" s="971"/>
      <c r="AV96" s="971"/>
      <c r="AW96" s="994" t="str">
        <f>Dグループ集計表!AC9</f>
        <v>67”</v>
      </c>
      <c r="AX96" s="994"/>
      <c r="AY96" s="994"/>
      <c r="AZ96" s="995"/>
      <c r="BA96" s="293"/>
      <c r="BB96" s="294"/>
      <c r="BC96" s="294"/>
      <c r="BD96" s="294"/>
      <c r="BE96" s="879">
        <f>Dグループ集計表!AG10</f>
        <v>16</v>
      </c>
      <c r="BF96" s="879"/>
      <c r="BG96" s="879"/>
      <c r="BH96" s="879"/>
      <c r="BI96" s="309"/>
      <c r="BJ96" s="971">
        <f>Dグループ集計表!AI10</f>
        <v>21</v>
      </c>
      <c r="BK96" s="971"/>
      <c r="BL96" s="971"/>
      <c r="BM96" s="971"/>
      <c r="BN96" s="994" t="str">
        <f>Dグループ集計表!AJ9</f>
        <v>49”</v>
      </c>
      <c r="BO96" s="994"/>
      <c r="BP96" s="994"/>
      <c r="BQ96" s="995"/>
      <c r="BR96" s="874">
        <f>Dグループ集計表!J33</f>
        <v>1</v>
      </c>
      <c r="BS96" s="875"/>
      <c r="BT96" s="875"/>
      <c r="BU96" s="876"/>
      <c r="BV96" s="874">
        <f>Dグループ集計表!L33</f>
        <v>2</v>
      </c>
      <c r="BW96" s="875"/>
      <c r="BX96" s="875"/>
      <c r="BY96" s="876"/>
      <c r="BZ96" s="874">
        <f>Dグループ集計表!V33</f>
        <v>3</v>
      </c>
      <c r="CA96" s="875"/>
      <c r="CB96" s="875"/>
      <c r="CC96" s="876"/>
      <c r="CD96" s="874">
        <f>Dグループ集計表!Y33</f>
        <v>4</v>
      </c>
      <c r="CE96" s="875"/>
      <c r="CF96" s="875"/>
      <c r="CG96" s="876"/>
      <c r="CH96" s="1001">
        <f>Dグループ集計表!AL33</f>
        <v>117</v>
      </c>
      <c r="CI96" s="1002"/>
      <c r="CJ96" s="1002"/>
      <c r="CK96" s="1002"/>
      <c r="CL96" s="1002"/>
      <c r="CM96" s="1001">
        <f>Dグループ集計表!AO33</f>
        <v>116</v>
      </c>
      <c r="CN96" s="1002"/>
      <c r="CO96" s="1002"/>
      <c r="CP96" s="1002"/>
      <c r="CQ96" s="1007"/>
      <c r="CR96" s="1033">
        <f>Dグループ集計表!AT33</f>
        <v>1.0086206896551724</v>
      </c>
      <c r="CS96" s="1034"/>
      <c r="CT96" s="1034"/>
      <c r="CU96" s="1034"/>
      <c r="CV96" s="1034"/>
      <c r="CW96" s="1035"/>
      <c r="CX96" s="874"/>
      <c r="CY96" s="875"/>
      <c r="CZ96" s="875"/>
      <c r="DA96" s="875"/>
      <c r="DB96" s="876"/>
      <c r="DC96" s="361"/>
      <c r="DD96" s="361"/>
      <c r="DE96" s="361"/>
      <c r="DF96" s="361"/>
      <c r="DH96" s="297"/>
      <c r="DI96" s="297"/>
      <c r="DJ96" s="297"/>
      <c r="DK96" s="297"/>
      <c r="DL96" s="297"/>
    </row>
    <row r="97" spans="1:116" ht="7.5" customHeight="1" x14ac:dyDescent="0.2">
      <c r="A97" s="895"/>
      <c r="B97" s="984"/>
      <c r="C97" s="985"/>
      <c r="D97" s="985"/>
      <c r="E97" s="985"/>
      <c r="F97" s="985"/>
      <c r="G97" s="985"/>
      <c r="H97" s="985"/>
      <c r="I97" s="985"/>
      <c r="J97" s="985"/>
      <c r="K97" s="985"/>
      <c r="L97" s="985"/>
      <c r="M97" s="985"/>
      <c r="N97" s="985"/>
      <c r="O97" s="985"/>
      <c r="P97" s="985"/>
      <c r="Q97" s="985"/>
      <c r="R97" s="986"/>
      <c r="S97" s="304"/>
      <c r="T97" s="290"/>
      <c r="U97" s="290"/>
      <c r="V97" s="290"/>
      <c r="W97" s="879"/>
      <c r="X97" s="879"/>
      <c r="Y97" s="879"/>
      <c r="Z97" s="879"/>
      <c r="AA97" s="309"/>
      <c r="AB97" s="879"/>
      <c r="AC97" s="879"/>
      <c r="AD97" s="879"/>
      <c r="AE97" s="879"/>
      <c r="AF97" s="996"/>
      <c r="AG97" s="996"/>
      <c r="AH97" s="996"/>
      <c r="AI97" s="997"/>
      <c r="AJ97" s="304"/>
      <c r="AK97" s="290"/>
      <c r="AL97" s="290"/>
      <c r="AM97" s="290"/>
      <c r="AN97" s="879"/>
      <c r="AO97" s="879"/>
      <c r="AP97" s="879"/>
      <c r="AQ97" s="879"/>
      <c r="AR97" s="309"/>
      <c r="AS97" s="879"/>
      <c r="AT97" s="879"/>
      <c r="AU97" s="879"/>
      <c r="AV97" s="879"/>
      <c r="AW97" s="996"/>
      <c r="AX97" s="996"/>
      <c r="AY97" s="996"/>
      <c r="AZ97" s="997"/>
      <c r="BA97" s="299"/>
      <c r="BB97" s="290"/>
      <c r="BC97" s="290"/>
      <c r="BD97" s="290"/>
      <c r="BE97" s="879"/>
      <c r="BF97" s="879"/>
      <c r="BG97" s="879"/>
      <c r="BH97" s="879"/>
      <c r="BI97" s="309"/>
      <c r="BJ97" s="879"/>
      <c r="BK97" s="879"/>
      <c r="BL97" s="879"/>
      <c r="BM97" s="879"/>
      <c r="BN97" s="996"/>
      <c r="BO97" s="996"/>
      <c r="BP97" s="996"/>
      <c r="BQ97" s="997"/>
      <c r="BR97" s="862"/>
      <c r="BS97" s="863"/>
      <c r="BT97" s="863"/>
      <c r="BU97" s="864"/>
      <c r="BV97" s="862"/>
      <c r="BW97" s="863"/>
      <c r="BX97" s="863"/>
      <c r="BY97" s="864"/>
      <c r="BZ97" s="862"/>
      <c r="CA97" s="863"/>
      <c r="CB97" s="863"/>
      <c r="CC97" s="864"/>
      <c r="CD97" s="862"/>
      <c r="CE97" s="863"/>
      <c r="CF97" s="863"/>
      <c r="CG97" s="864"/>
      <c r="CH97" s="1003"/>
      <c r="CI97" s="1004"/>
      <c r="CJ97" s="1004"/>
      <c r="CK97" s="1004"/>
      <c r="CL97" s="1004"/>
      <c r="CM97" s="1003"/>
      <c r="CN97" s="1004"/>
      <c r="CO97" s="1004"/>
      <c r="CP97" s="1004"/>
      <c r="CQ97" s="1008"/>
      <c r="CR97" s="1036"/>
      <c r="CS97" s="1037"/>
      <c r="CT97" s="1037"/>
      <c r="CU97" s="1037"/>
      <c r="CV97" s="1037"/>
      <c r="CW97" s="1038"/>
      <c r="CX97" s="862"/>
      <c r="CY97" s="863"/>
      <c r="CZ97" s="863"/>
      <c r="DA97" s="863"/>
      <c r="DB97" s="864"/>
      <c r="DC97" s="361"/>
      <c r="DD97" s="361"/>
      <c r="DE97" s="361"/>
      <c r="DF97" s="361"/>
      <c r="DH97" s="297"/>
      <c r="DI97" s="297"/>
      <c r="DJ97" s="297"/>
      <c r="DK97" s="297"/>
      <c r="DL97" s="297"/>
    </row>
    <row r="98" spans="1:116" ht="7.5" customHeight="1" x14ac:dyDescent="0.2">
      <c r="A98" s="978" t="str">
        <f>IFERROR(VLOOKUP(A96,'抽選会用 '!$C$7:$D$28,2,FALSE),"")</f>
        <v>大宮ヤング</v>
      </c>
      <c r="B98" s="984"/>
      <c r="C98" s="985"/>
      <c r="D98" s="985"/>
      <c r="E98" s="985"/>
      <c r="F98" s="985"/>
      <c r="G98" s="985"/>
      <c r="H98" s="985"/>
      <c r="I98" s="985"/>
      <c r="J98" s="985"/>
      <c r="K98" s="985"/>
      <c r="L98" s="985"/>
      <c r="M98" s="985"/>
      <c r="N98" s="985"/>
      <c r="O98" s="985"/>
      <c r="P98" s="985"/>
      <c r="Q98" s="985"/>
      <c r="R98" s="986"/>
      <c r="S98" s="862">
        <f>Dグループ集計表!Q11</f>
        <v>1</v>
      </c>
      <c r="T98" s="863"/>
      <c r="U98" s="863"/>
      <c r="V98" s="863"/>
      <c r="W98" s="879">
        <f>Dグループ集計表!S11</f>
        <v>11</v>
      </c>
      <c r="X98" s="879"/>
      <c r="Y98" s="879"/>
      <c r="Z98" s="879"/>
      <c r="AA98" s="308"/>
      <c r="AB98" s="879">
        <f>Dグループ集計表!U11</f>
        <v>21</v>
      </c>
      <c r="AC98" s="879"/>
      <c r="AD98" s="879"/>
      <c r="AE98" s="879"/>
      <c r="AF98" s="863">
        <f>Dグループ集計表!W11</f>
        <v>2</v>
      </c>
      <c r="AG98" s="863"/>
      <c r="AH98" s="863"/>
      <c r="AI98" s="864"/>
      <c r="AJ98" s="1000">
        <f>Dグループ集計表!X11</f>
        <v>2</v>
      </c>
      <c r="AK98" s="999"/>
      <c r="AL98" s="999"/>
      <c r="AM98" s="999"/>
      <c r="AN98" s="879">
        <f>Dグループ集計表!Z11</f>
        <v>0</v>
      </c>
      <c r="AO98" s="879"/>
      <c r="AP98" s="879"/>
      <c r="AQ98" s="879"/>
      <c r="AR98" s="308"/>
      <c r="AS98" s="879">
        <f>Dグループ集計表!AB11</f>
        <v>0</v>
      </c>
      <c r="AT98" s="879"/>
      <c r="AU98" s="879"/>
      <c r="AV98" s="879"/>
      <c r="AW98" s="863">
        <f>Dグループ集計表!AD11</f>
        <v>0</v>
      </c>
      <c r="AX98" s="863"/>
      <c r="AY98" s="863"/>
      <c r="AZ98" s="864"/>
      <c r="BA98" s="1042">
        <f>Dグループ集計表!AE11</f>
        <v>0</v>
      </c>
      <c r="BB98" s="1043"/>
      <c r="BC98" s="1043"/>
      <c r="BD98" s="1043"/>
      <c r="BE98" s="879">
        <f>Dグループ集計表!AG11</f>
        <v>0</v>
      </c>
      <c r="BF98" s="879"/>
      <c r="BG98" s="879"/>
      <c r="BH98" s="879"/>
      <c r="BI98" s="308"/>
      <c r="BJ98" s="879">
        <f>Dグループ集計表!AI11</f>
        <v>0</v>
      </c>
      <c r="BK98" s="879"/>
      <c r="BL98" s="879"/>
      <c r="BM98" s="879"/>
      <c r="BN98" s="863">
        <f>Dグループ集計表!AK11</f>
        <v>2</v>
      </c>
      <c r="BO98" s="863"/>
      <c r="BP98" s="863"/>
      <c r="BQ98" s="864"/>
      <c r="BR98" s="862"/>
      <c r="BS98" s="863"/>
      <c r="BT98" s="863"/>
      <c r="BU98" s="864"/>
      <c r="BV98" s="862"/>
      <c r="BW98" s="863"/>
      <c r="BX98" s="863"/>
      <c r="BY98" s="864"/>
      <c r="BZ98" s="862"/>
      <c r="CA98" s="863"/>
      <c r="CB98" s="863"/>
      <c r="CC98" s="864"/>
      <c r="CD98" s="862"/>
      <c r="CE98" s="863"/>
      <c r="CF98" s="863"/>
      <c r="CG98" s="864"/>
      <c r="CH98" s="1003"/>
      <c r="CI98" s="1004"/>
      <c r="CJ98" s="1004"/>
      <c r="CK98" s="1004"/>
      <c r="CL98" s="1004"/>
      <c r="CM98" s="1003"/>
      <c r="CN98" s="1004"/>
      <c r="CO98" s="1004"/>
      <c r="CP98" s="1004"/>
      <c r="CQ98" s="1008"/>
      <c r="CR98" s="1036"/>
      <c r="CS98" s="1037"/>
      <c r="CT98" s="1037"/>
      <c r="CU98" s="1037"/>
      <c r="CV98" s="1037"/>
      <c r="CW98" s="1038"/>
      <c r="CX98" s="862"/>
      <c r="CY98" s="863"/>
      <c r="CZ98" s="863"/>
      <c r="DA98" s="863"/>
      <c r="DB98" s="864"/>
      <c r="DC98" s="361"/>
      <c r="DD98" s="361"/>
      <c r="DE98" s="361"/>
      <c r="DF98" s="361"/>
      <c r="DH98" s="297"/>
      <c r="DI98" s="297"/>
      <c r="DJ98" s="297"/>
      <c r="DK98" s="297"/>
      <c r="DL98" s="297"/>
    </row>
    <row r="99" spans="1:116" ht="7.5" customHeight="1" x14ac:dyDescent="0.2">
      <c r="A99" s="978" t="str">
        <f>IFERROR(VLOOKUP(A98,'抽選会用 '!$C$7:$D$28,3,FALSE),"")</f>
        <v/>
      </c>
      <c r="B99" s="984"/>
      <c r="C99" s="985"/>
      <c r="D99" s="985"/>
      <c r="E99" s="985"/>
      <c r="F99" s="985"/>
      <c r="G99" s="985"/>
      <c r="H99" s="985"/>
      <c r="I99" s="985"/>
      <c r="J99" s="985"/>
      <c r="K99" s="985"/>
      <c r="L99" s="985"/>
      <c r="M99" s="985"/>
      <c r="N99" s="985"/>
      <c r="O99" s="985"/>
      <c r="P99" s="985"/>
      <c r="Q99" s="985"/>
      <c r="R99" s="986"/>
      <c r="S99" s="862"/>
      <c r="T99" s="863"/>
      <c r="U99" s="863"/>
      <c r="V99" s="863"/>
      <c r="W99" s="879"/>
      <c r="X99" s="879"/>
      <c r="Y99" s="879"/>
      <c r="Z99" s="879"/>
      <c r="AA99" s="308"/>
      <c r="AB99" s="879"/>
      <c r="AC99" s="879"/>
      <c r="AD99" s="879"/>
      <c r="AE99" s="879"/>
      <c r="AF99" s="863"/>
      <c r="AG99" s="863"/>
      <c r="AH99" s="863"/>
      <c r="AI99" s="864"/>
      <c r="AJ99" s="1000"/>
      <c r="AK99" s="999"/>
      <c r="AL99" s="999"/>
      <c r="AM99" s="999"/>
      <c r="AN99" s="879"/>
      <c r="AO99" s="879"/>
      <c r="AP99" s="879"/>
      <c r="AQ99" s="879"/>
      <c r="AR99" s="308"/>
      <c r="AS99" s="879"/>
      <c r="AT99" s="879"/>
      <c r="AU99" s="879"/>
      <c r="AV99" s="879"/>
      <c r="AW99" s="863"/>
      <c r="AX99" s="863"/>
      <c r="AY99" s="863"/>
      <c r="AZ99" s="864"/>
      <c r="BA99" s="1042"/>
      <c r="BB99" s="1043"/>
      <c r="BC99" s="1043"/>
      <c r="BD99" s="1043"/>
      <c r="BE99" s="879"/>
      <c r="BF99" s="879"/>
      <c r="BG99" s="879"/>
      <c r="BH99" s="879"/>
      <c r="BI99" s="308"/>
      <c r="BJ99" s="879"/>
      <c r="BK99" s="879"/>
      <c r="BL99" s="879"/>
      <c r="BM99" s="879"/>
      <c r="BN99" s="863"/>
      <c r="BO99" s="863"/>
      <c r="BP99" s="863"/>
      <c r="BQ99" s="864"/>
      <c r="BR99" s="862"/>
      <c r="BS99" s="863"/>
      <c r="BT99" s="863"/>
      <c r="BU99" s="864"/>
      <c r="BV99" s="862"/>
      <c r="BW99" s="863"/>
      <c r="BX99" s="863"/>
      <c r="BY99" s="864"/>
      <c r="BZ99" s="862"/>
      <c r="CA99" s="863"/>
      <c r="CB99" s="863"/>
      <c r="CC99" s="864"/>
      <c r="CD99" s="862"/>
      <c r="CE99" s="863"/>
      <c r="CF99" s="863"/>
      <c r="CG99" s="864"/>
      <c r="CH99" s="1003"/>
      <c r="CI99" s="1004"/>
      <c r="CJ99" s="1004"/>
      <c r="CK99" s="1004"/>
      <c r="CL99" s="1004"/>
      <c r="CM99" s="1003"/>
      <c r="CN99" s="1004"/>
      <c r="CO99" s="1004"/>
      <c r="CP99" s="1004"/>
      <c r="CQ99" s="1008"/>
      <c r="CR99" s="1036"/>
      <c r="CS99" s="1037"/>
      <c r="CT99" s="1037"/>
      <c r="CU99" s="1037"/>
      <c r="CV99" s="1037"/>
      <c r="CW99" s="1038"/>
      <c r="CX99" s="862"/>
      <c r="CY99" s="863"/>
      <c r="CZ99" s="863"/>
      <c r="DA99" s="863"/>
      <c r="DB99" s="864"/>
      <c r="DC99" s="361"/>
      <c r="DD99" s="361"/>
      <c r="DE99" s="361"/>
      <c r="DF99" s="361"/>
      <c r="DH99" s="297"/>
      <c r="DI99" s="297"/>
      <c r="DJ99" s="297"/>
      <c r="DK99" s="297"/>
      <c r="DL99" s="297"/>
    </row>
    <row r="100" spans="1:116" ht="7.5" customHeight="1" x14ac:dyDescent="0.2">
      <c r="A100" s="304"/>
      <c r="B100" s="984"/>
      <c r="C100" s="985"/>
      <c r="D100" s="985"/>
      <c r="E100" s="985"/>
      <c r="F100" s="985"/>
      <c r="G100" s="985"/>
      <c r="H100" s="985"/>
      <c r="I100" s="985"/>
      <c r="J100" s="985"/>
      <c r="K100" s="985"/>
      <c r="L100" s="985"/>
      <c r="M100" s="985"/>
      <c r="N100" s="985"/>
      <c r="O100" s="985"/>
      <c r="P100" s="985"/>
      <c r="Q100" s="985"/>
      <c r="R100" s="986"/>
      <c r="S100" s="304"/>
      <c r="T100" s="290"/>
      <c r="U100" s="290"/>
      <c r="V100" s="290"/>
      <c r="W100" s="879">
        <f>Dグループ集計表!S12</f>
        <v>13</v>
      </c>
      <c r="X100" s="879"/>
      <c r="Y100" s="879"/>
      <c r="Z100" s="879"/>
      <c r="AA100" s="308"/>
      <c r="AB100" s="879">
        <f>Dグループ集計表!U12</f>
        <v>15</v>
      </c>
      <c r="AC100" s="879"/>
      <c r="AD100" s="879"/>
      <c r="AE100" s="879"/>
      <c r="AF100" s="291"/>
      <c r="AG100" s="291"/>
      <c r="AH100" s="291"/>
      <c r="AJ100" s="304"/>
      <c r="AK100" s="290"/>
      <c r="AL100" s="290"/>
      <c r="AM100" s="290"/>
      <c r="AN100" s="879">
        <f>Dグループ集計表!Z12</f>
        <v>21</v>
      </c>
      <c r="AO100" s="879"/>
      <c r="AP100" s="879"/>
      <c r="AQ100" s="879"/>
      <c r="AR100" s="308"/>
      <c r="AS100" s="879">
        <f>Dグループ集計表!AB12</f>
        <v>9</v>
      </c>
      <c r="AT100" s="879"/>
      <c r="AU100" s="879"/>
      <c r="AV100" s="879"/>
      <c r="AZ100" s="513"/>
      <c r="BA100" s="299"/>
      <c r="BB100" s="290"/>
      <c r="BC100" s="290"/>
      <c r="BD100" s="290"/>
      <c r="BE100" s="879">
        <f>Dグループ集計表!AG12</f>
        <v>14</v>
      </c>
      <c r="BF100" s="879"/>
      <c r="BG100" s="879"/>
      <c r="BH100" s="879"/>
      <c r="BI100" s="308"/>
      <c r="BJ100" s="879">
        <f>Dグループ集計表!AI12</f>
        <v>21</v>
      </c>
      <c r="BK100" s="879"/>
      <c r="BL100" s="879"/>
      <c r="BM100" s="879"/>
      <c r="BN100" s="291"/>
      <c r="BO100" s="291"/>
      <c r="BP100" s="291"/>
      <c r="BR100" s="862"/>
      <c r="BS100" s="863"/>
      <c r="BT100" s="863"/>
      <c r="BU100" s="864"/>
      <c r="BV100" s="862"/>
      <c r="BW100" s="863"/>
      <c r="BX100" s="863"/>
      <c r="BY100" s="864"/>
      <c r="BZ100" s="862"/>
      <c r="CA100" s="863"/>
      <c r="CB100" s="863"/>
      <c r="CC100" s="864"/>
      <c r="CD100" s="862"/>
      <c r="CE100" s="863"/>
      <c r="CF100" s="863"/>
      <c r="CG100" s="864"/>
      <c r="CH100" s="1003"/>
      <c r="CI100" s="1004"/>
      <c r="CJ100" s="1004"/>
      <c r="CK100" s="1004"/>
      <c r="CL100" s="1004"/>
      <c r="CM100" s="1003"/>
      <c r="CN100" s="1004"/>
      <c r="CO100" s="1004"/>
      <c r="CP100" s="1004"/>
      <c r="CQ100" s="1008"/>
      <c r="CR100" s="1036"/>
      <c r="CS100" s="1037"/>
      <c r="CT100" s="1037"/>
      <c r="CU100" s="1037"/>
      <c r="CV100" s="1037"/>
      <c r="CW100" s="1038"/>
      <c r="CX100" s="862"/>
      <c r="CY100" s="863"/>
      <c r="CZ100" s="863"/>
      <c r="DA100" s="863"/>
      <c r="DB100" s="864"/>
      <c r="DC100" s="361"/>
      <c r="DD100" s="361"/>
      <c r="DE100" s="361"/>
      <c r="DF100" s="361"/>
      <c r="DH100" s="297"/>
      <c r="DI100" s="297"/>
      <c r="DJ100" s="297"/>
      <c r="DK100" s="297"/>
      <c r="DL100" s="297"/>
    </row>
    <row r="101" spans="1:116" ht="7.5" customHeight="1" x14ac:dyDescent="0.2">
      <c r="A101" s="306"/>
      <c r="B101" s="987"/>
      <c r="C101" s="988"/>
      <c r="D101" s="988"/>
      <c r="E101" s="988"/>
      <c r="F101" s="988"/>
      <c r="G101" s="988"/>
      <c r="H101" s="988"/>
      <c r="I101" s="988"/>
      <c r="J101" s="988"/>
      <c r="K101" s="988"/>
      <c r="L101" s="988"/>
      <c r="M101" s="988"/>
      <c r="N101" s="988"/>
      <c r="O101" s="988"/>
      <c r="P101" s="988"/>
      <c r="Q101" s="988"/>
      <c r="R101" s="989"/>
      <c r="S101" s="306"/>
      <c r="T101" s="302"/>
      <c r="U101" s="302"/>
      <c r="V101" s="302"/>
      <c r="W101" s="979"/>
      <c r="X101" s="979"/>
      <c r="Y101" s="979"/>
      <c r="Z101" s="979"/>
      <c r="AA101" s="310"/>
      <c r="AB101" s="979"/>
      <c r="AC101" s="979"/>
      <c r="AD101" s="979"/>
      <c r="AE101" s="979"/>
      <c r="AF101" s="524"/>
      <c r="AG101" s="524"/>
      <c r="AH101" s="524"/>
      <c r="AI101" s="520"/>
      <c r="AJ101" s="306"/>
      <c r="AK101" s="302"/>
      <c r="AL101" s="302"/>
      <c r="AM101" s="302"/>
      <c r="AN101" s="979"/>
      <c r="AO101" s="979"/>
      <c r="AP101" s="979"/>
      <c r="AQ101" s="979"/>
      <c r="AR101" s="310"/>
      <c r="AS101" s="979"/>
      <c r="AT101" s="979"/>
      <c r="AU101" s="979"/>
      <c r="AV101" s="979"/>
      <c r="AW101" s="524"/>
      <c r="AX101" s="524"/>
      <c r="AY101" s="524"/>
      <c r="AZ101" s="522"/>
      <c r="BA101" s="301"/>
      <c r="BB101" s="302"/>
      <c r="BC101" s="302"/>
      <c r="BD101" s="302"/>
      <c r="BE101" s="979"/>
      <c r="BF101" s="979"/>
      <c r="BG101" s="979"/>
      <c r="BH101" s="979"/>
      <c r="BI101" s="310"/>
      <c r="BJ101" s="979"/>
      <c r="BK101" s="979"/>
      <c r="BL101" s="979"/>
      <c r="BM101" s="979"/>
      <c r="BN101" s="524"/>
      <c r="BO101" s="524"/>
      <c r="BP101" s="524"/>
      <c r="BQ101" s="520"/>
      <c r="BR101" s="865"/>
      <c r="BS101" s="866"/>
      <c r="BT101" s="866"/>
      <c r="BU101" s="867"/>
      <c r="BV101" s="865"/>
      <c r="BW101" s="866"/>
      <c r="BX101" s="866"/>
      <c r="BY101" s="867"/>
      <c r="BZ101" s="865"/>
      <c r="CA101" s="866"/>
      <c r="CB101" s="866"/>
      <c r="CC101" s="867"/>
      <c r="CD101" s="865"/>
      <c r="CE101" s="866"/>
      <c r="CF101" s="866"/>
      <c r="CG101" s="867"/>
      <c r="CH101" s="1005"/>
      <c r="CI101" s="1006"/>
      <c r="CJ101" s="1006"/>
      <c r="CK101" s="1006"/>
      <c r="CL101" s="1006"/>
      <c r="CM101" s="1005"/>
      <c r="CN101" s="1006"/>
      <c r="CO101" s="1006"/>
      <c r="CP101" s="1006"/>
      <c r="CQ101" s="1009"/>
      <c r="CR101" s="1039"/>
      <c r="CS101" s="1040"/>
      <c r="CT101" s="1040"/>
      <c r="CU101" s="1040"/>
      <c r="CV101" s="1040"/>
      <c r="CW101" s="1041"/>
      <c r="CX101" s="865"/>
      <c r="CY101" s="866"/>
      <c r="CZ101" s="866"/>
      <c r="DA101" s="866"/>
      <c r="DB101" s="867"/>
      <c r="DC101" s="361"/>
      <c r="DD101" s="361"/>
      <c r="DE101" s="361"/>
      <c r="DF101" s="361"/>
      <c r="DH101" s="297"/>
      <c r="DI101" s="297"/>
      <c r="DJ101" s="297"/>
      <c r="DK101" s="297"/>
      <c r="DL101" s="297"/>
    </row>
    <row r="102" spans="1:116" ht="7.5" customHeight="1" x14ac:dyDescent="0.2">
      <c r="A102" s="894">
        <v>12</v>
      </c>
      <c r="B102" s="299"/>
      <c r="E102" s="290"/>
      <c r="F102" s="879">
        <f>AB96</f>
        <v>17</v>
      </c>
      <c r="G102" s="879"/>
      <c r="H102" s="879"/>
      <c r="I102" s="879"/>
      <c r="J102" s="308"/>
      <c r="K102" s="879">
        <f>W96</f>
        <v>21</v>
      </c>
      <c r="L102" s="879"/>
      <c r="M102" s="879"/>
      <c r="N102" s="879"/>
      <c r="O102" s="291"/>
      <c r="P102" s="291"/>
      <c r="Q102" s="291"/>
      <c r="S102" s="981"/>
      <c r="T102" s="982"/>
      <c r="U102" s="982"/>
      <c r="V102" s="982"/>
      <c r="W102" s="982"/>
      <c r="X102" s="982"/>
      <c r="Y102" s="982"/>
      <c r="Z102" s="982"/>
      <c r="AA102" s="982"/>
      <c r="AB102" s="982"/>
      <c r="AC102" s="982"/>
      <c r="AD102" s="982"/>
      <c r="AE102" s="982"/>
      <c r="AF102" s="982"/>
      <c r="AG102" s="982"/>
      <c r="AH102" s="982"/>
      <c r="AI102" s="983"/>
      <c r="AJ102" s="304"/>
      <c r="AK102" s="290"/>
      <c r="AL102" s="290"/>
      <c r="AM102" s="290"/>
      <c r="AN102" s="971">
        <f>Dグループ集計表!Z15</f>
        <v>21</v>
      </c>
      <c r="AO102" s="971"/>
      <c r="AP102" s="971"/>
      <c r="AQ102" s="971"/>
      <c r="AR102" s="308"/>
      <c r="AS102" s="971">
        <f>Dグループ集計表!AB15</f>
        <v>4</v>
      </c>
      <c r="AT102" s="971"/>
      <c r="AU102" s="971"/>
      <c r="AV102" s="971"/>
      <c r="AW102" s="994" t="str">
        <f>Dグループ集計表!AC14</f>
        <v>52”</v>
      </c>
      <c r="AX102" s="994"/>
      <c r="AY102" s="994"/>
      <c r="AZ102" s="995"/>
      <c r="BA102" s="293"/>
      <c r="BB102" s="294"/>
      <c r="BC102" s="294"/>
      <c r="BD102" s="294"/>
      <c r="BE102" s="971">
        <f>Dグループ集計表!AG15</f>
        <v>21</v>
      </c>
      <c r="BF102" s="971"/>
      <c r="BG102" s="971"/>
      <c r="BH102" s="971"/>
      <c r="BI102" s="309"/>
      <c r="BJ102" s="971">
        <f>Dグループ集計表!AI15</f>
        <v>17</v>
      </c>
      <c r="BK102" s="971"/>
      <c r="BL102" s="971"/>
      <c r="BM102" s="971"/>
      <c r="BN102" s="994" t="str">
        <f>Dグループ集計表!AJ14</f>
        <v>38”</v>
      </c>
      <c r="BO102" s="994"/>
      <c r="BP102" s="994"/>
      <c r="BQ102" s="995"/>
      <c r="BR102" s="874">
        <f>Dグループ集計表!J34</f>
        <v>3</v>
      </c>
      <c r="BS102" s="875"/>
      <c r="BT102" s="875"/>
      <c r="BU102" s="876"/>
      <c r="BV102" s="874">
        <f>Dグループ集計表!L34</f>
        <v>0</v>
      </c>
      <c r="BW102" s="875"/>
      <c r="BX102" s="875"/>
      <c r="BY102" s="876"/>
      <c r="BZ102" s="874">
        <f>Dグループ集計表!V34</f>
        <v>6</v>
      </c>
      <c r="CA102" s="875"/>
      <c r="CB102" s="875"/>
      <c r="CC102" s="876"/>
      <c r="CD102" s="874">
        <f>Dグループ集計表!Y34</f>
        <v>1</v>
      </c>
      <c r="CE102" s="875"/>
      <c r="CF102" s="875"/>
      <c r="CG102" s="876"/>
      <c r="CH102" s="1001">
        <f>Dグループ集計表!AL34</f>
        <v>137</v>
      </c>
      <c r="CI102" s="1002"/>
      <c r="CJ102" s="1002"/>
      <c r="CK102" s="1002"/>
      <c r="CL102" s="1002"/>
      <c r="CM102" s="1001">
        <f>Dグループ集計表!AO34</f>
        <v>85</v>
      </c>
      <c r="CN102" s="1002"/>
      <c r="CO102" s="1002"/>
      <c r="CP102" s="1002"/>
      <c r="CQ102" s="1007"/>
      <c r="CR102" s="1044">
        <f>Dグループ集計表!AT34</f>
        <v>1.611764705882353</v>
      </c>
      <c r="CS102" s="1045"/>
      <c r="CT102" s="1045"/>
      <c r="CU102" s="1045"/>
      <c r="CV102" s="1045"/>
      <c r="CW102" s="1046"/>
      <c r="CX102" s="874"/>
      <c r="CY102" s="875"/>
      <c r="CZ102" s="875"/>
      <c r="DA102" s="875"/>
      <c r="DB102" s="876"/>
      <c r="DC102" s="361"/>
      <c r="DD102" s="361"/>
      <c r="DE102" s="361"/>
      <c r="DF102" s="361"/>
      <c r="DH102" s="297"/>
      <c r="DI102" s="297"/>
      <c r="DJ102" s="297"/>
      <c r="DK102" s="297"/>
      <c r="DL102" s="297"/>
    </row>
    <row r="103" spans="1:116" ht="7.5" customHeight="1" x14ac:dyDescent="0.2">
      <c r="A103" s="895"/>
      <c r="B103" s="299"/>
      <c r="E103" s="290"/>
      <c r="F103" s="879"/>
      <c r="G103" s="879"/>
      <c r="H103" s="879"/>
      <c r="I103" s="879"/>
      <c r="J103" s="309"/>
      <c r="K103" s="879"/>
      <c r="L103" s="879"/>
      <c r="M103" s="879"/>
      <c r="N103" s="879"/>
      <c r="O103" s="291"/>
      <c r="P103" s="291"/>
      <c r="Q103" s="291"/>
      <c r="S103" s="984"/>
      <c r="T103" s="985"/>
      <c r="U103" s="985"/>
      <c r="V103" s="985"/>
      <c r="W103" s="985"/>
      <c r="X103" s="985"/>
      <c r="Y103" s="985"/>
      <c r="Z103" s="985"/>
      <c r="AA103" s="985"/>
      <c r="AB103" s="985"/>
      <c r="AC103" s="985"/>
      <c r="AD103" s="985"/>
      <c r="AE103" s="985"/>
      <c r="AF103" s="985"/>
      <c r="AG103" s="985"/>
      <c r="AH103" s="985"/>
      <c r="AI103" s="986"/>
      <c r="AJ103" s="304"/>
      <c r="AK103" s="290"/>
      <c r="AL103" s="290"/>
      <c r="AM103" s="290"/>
      <c r="AN103" s="879"/>
      <c r="AO103" s="879"/>
      <c r="AP103" s="879"/>
      <c r="AQ103" s="879"/>
      <c r="AR103" s="309"/>
      <c r="AS103" s="879"/>
      <c r="AT103" s="879"/>
      <c r="AU103" s="879"/>
      <c r="AV103" s="879"/>
      <c r="AW103" s="996"/>
      <c r="AX103" s="996"/>
      <c r="AY103" s="996"/>
      <c r="AZ103" s="997"/>
      <c r="BA103" s="299"/>
      <c r="BB103" s="290"/>
      <c r="BC103" s="290"/>
      <c r="BD103" s="290"/>
      <c r="BE103" s="879"/>
      <c r="BF103" s="879"/>
      <c r="BG103" s="879"/>
      <c r="BH103" s="879"/>
      <c r="BI103" s="309"/>
      <c r="BJ103" s="879"/>
      <c r="BK103" s="879"/>
      <c r="BL103" s="879"/>
      <c r="BM103" s="879"/>
      <c r="BN103" s="996"/>
      <c r="BO103" s="996"/>
      <c r="BP103" s="996"/>
      <c r="BQ103" s="997"/>
      <c r="BR103" s="862"/>
      <c r="BS103" s="863"/>
      <c r="BT103" s="863"/>
      <c r="BU103" s="864"/>
      <c r="BV103" s="862"/>
      <c r="BW103" s="863"/>
      <c r="BX103" s="863"/>
      <c r="BY103" s="864"/>
      <c r="BZ103" s="862"/>
      <c r="CA103" s="863"/>
      <c r="CB103" s="863"/>
      <c r="CC103" s="864"/>
      <c r="CD103" s="862"/>
      <c r="CE103" s="863"/>
      <c r="CF103" s="863"/>
      <c r="CG103" s="864"/>
      <c r="CH103" s="1003"/>
      <c r="CI103" s="1004"/>
      <c r="CJ103" s="1004"/>
      <c r="CK103" s="1004"/>
      <c r="CL103" s="1004"/>
      <c r="CM103" s="1003"/>
      <c r="CN103" s="1004"/>
      <c r="CO103" s="1004"/>
      <c r="CP103" s="1004"/>
      <c r="CQ103" s="1008"/>
      <c r="CR103" s="1047"/>
      <c r="CS103" s="1048"/>
      <c r="CT103" s="1048"/>
      <c r="CU103" s="1048"/>
      <c r="CV103" s="1048"/>
      <c r="CW103" s="1049"/>
      <c r="CX103" s="862"/>
      <c r="CY103" s="863"/>
      <c r="CZ103" s="863"/>
      <c r="DA103" s="863"/>
      <c r="DB103" s="864"/>
      <c r="DC103" s="361"/>
      <c r="DD103" s="361"/>
      <c r="DE103" s="361"/>
      <c r="DF103" s="361"/>
      <c r="DH103" s="297"/>
      <c r="DI103" s="297"/>
      <c r="DJ103" s="297"/>
      <c r="DK103" s="297"/>
      <c r="DL103" s="297"/>
    </row>
    <row r="104" spans="1:116" ht="7.5" customHeight="1" x14ac:dyDescent="0.2">
      <c r="A104" s="978" t="str">
        <f>IFERROR(VLOOKUP(A102,'抽選会用 '!$C$7:$D$28,2,FALSE),"")</f>
        <v>ＫＹＯＴＯ ＨＯＰＥ</v>
      </c>
      <c r="B104" s="862">
        <f>AF98</f>
        <v>2</v>
      </c>
      <c r="C104" s="863"/>
      <c r="D104" s="863"/>
      <c r="E104" s="863"/>
      <c r="F104" s="879">
        <f t="shared" ref="F104" si="1">AB98</f>
        <v>21</v>
      </c>
      <c r="G104" s="879"/>
      <c r="H104" s="879"/>
      <c r="I104" s="879"/>
      <c r="J104" s="308"/>
      <c r="K104" s="879">
        <f>W98</f>
        <v>11</v>
      </c>
      <c r="L104" s="879"/>
      <c r="M104" s="879"/>
      <c r="N104" s="879"/>
      <c r="O104" s="863">
        <f>S98</f>
        <v>1</v>
      </c>
      <c r="P104" s="863"/>
      <c r="Q104" s="863"/>
      <c r="R104" s="864"/>
      <c r="S104" s="984"/>
      <c r="T104" s="985"/>
      <c r="U104" s="985"/>
      <c r="V104" s="985"/>
      <c r="W104" s="985"/>
      <c r="X104" s="985"/>
      <c r="Y104" s="985"/>
      <c r="Z104" s="985"/>
      <c r="AA104" s="985"/>
      <c r="AB104" s="985"/>
      <c r="AC104" s="985"/>
      <c r="AD104" s="985"/>
      <c r="AE104" s="985"/>
      <c r="AF104" s="985"/>
      <c r="AG104" s="985"/>
      <c r="AH104" s="985"/>
      <c r="AI104" s="986"/>
      <c r="AJ104" s="1000">
        <f>Dグループ集計表!X16</f>
        <v>2</v>
      </c>
      <c r="AK104" s="999"/>
      <c r="AL104" s="999"/>
      <c r="AM104" s="999"/>
      <c r="AN104" s="879">
        <f>Dグループ集計表!Z16</f>
        <v>0</v>
      </c>
      <c r="AO104" s="879"/>
      <c r="AP104" s="879"/>
      <c r="AQ104" s="879"/>
      <c r="AR104" s="308"/>
      <c r="AS104" s="879">
        <f>Dグループ集計表!AB16</f>
        <v>0</v>
      </c>
      <c r="AT104" s="879"/>
      <c r="AU104" s="879"/>
      <c r="AV104" s="879"/>
      <c r="AW104" s="863">
        <f>Dグループ集計表!AD16</f>
        <v>0</v>
      </c>
      <c r="AX104" s="863"/>
      <c r="AY104" s="863"/>
      <c r="AZ104" s="864"/>
      <c r="BA104" s="1042">
        <f>Dグループ集計表!AE16</f>
        <v>2</v>
      </c>
      <c r="BB104" s="1043"/>
      <c r="BC104" s="1043"/>
      <c r="BD104" s="1043"/>
      <c r="BE104" s="879">
        <f>Dグループ集計表!AG16</f>
        <v>0</v>
      </c>
      <c r="BF104" s="879"/>
      <c r="BG104" s="879"/>
      <c r="BH104" s="879"/>
      <c r="BI104" s="308"/>
      <c r="BJ104" s="879">
        <f>Dグループ集計表!AI16</f>
        <v>0</v>
      </c>
      <c r="BK104" s="879"/>
      <c r="BL104" s="879"/>
      <c r="BM104" s="879"/>
      <c r="BN104" s="863">
        <f>Dグループ集計表!AK16</f>
        <v>0</v>
      </c>
      <c r="BO104" s="863"/>
      <c r="BP104" s="863"/>
      <c r="BQ104" s="864"/>
      <c r="BR104" s="862"/>
      <c r="BS104" s="863"/>
      <c r="BT104" s="863"/>
      <c r="BU104" s="864"/>
      <c r="BV104" s="862"/>
      <c r="BW104" s="863"/>
      <c r="BX104" s="863"/>
      <c r="BY104" s="864"/>
      <c r="BZ104" s="862"/>
      <c r="CA104" s="863"/>
      <c r="CB104" s="863"/>
      <c r="CC104" s="864"/>
      <c r="CD104" s="862"/>
      <c r="CE104" s="863"/>
      <c r="CF104" s="863"/>
      <c r="CG104" s="864"/>
      <c r="CH104" s="1003"/>
      <c r="CI104" s="1004"/>
      <c r="CJ104" s="1004"/>
      <c r="CK104" s="1004"/>
      <c r="CL104" s="1004"/>
      <c r="CM104" s="1003"/>
      <c r="CN104" s="1004"/>
      <c r="CO104" s="1004"/>
      <c r="CP104" s="1004"/>
      <c r="CQ104" s="1008"/>
      <c r="CR104" s="1047"/>
      <c r="CS104" s="1048"/>
      <c r="CT104" s="1048"/>
      <c r="CU104" s="1048"/>
      <c r="CV104" s="1048"/>
      <c r="CW104" s="1049"/>
      <c r="CX104" s="862"/>
      <c r="CY104" s="863"/>
      <c r="CZ104" s="863"/>
      <c r="DA104" s="863"/>
      <c r="DB104" s="864"/>
      <c r="DC104" s="361"/>
      <c r="DD104" s="361"/>
      <c r="DE104" s="361"/>
      <c r="DF104" s="361"/>
      <c r="DH104" s="297"/>
      <c r="DI104" s="297"/>
      <c r="DJ104" s="297"/>
      <c r="DK104" s="297"/>
      <c r="DL104" s="297"/>
    </row>
    <row r="105" spans="1:116" ht="7.5" customHeight="1" x14ac:dyDescent="0.2">
      <c r="A105" s="978" t="str">
        <f>IFERROR(VLOOKUP(A104,'抽選会用 '!$C$7:$D$28,3,FALSE),"")</f>
        <v/>
      </c>
      <c r="B105" s="862"/>
      <c r="C105" s="863"/>
      <c r="D105" s="863"/>
      <c r="E105" s="863"/>
      <c r="F105" s="879"/>
      <c r="G105" s="879"/>
      <c r="H105" s="879"/>
      <c r="I105" s="879"/>
      <c r="J105" s="308"/>
      <c r="K105" s="879"/>
      <c r="L105" s="879"/>
      <c r="M105" s="879"/>
      <c r="N105" s="879"/>
      <c r="O105" s="863"/>
      <c r="P105" s="863"/>
      <c r="Q105" s="863"/>
      <c r="R105" s="864"/>
      <c r="S105" s="984"/>
      <c r="T105" s="985"/>
      <c r="U105" s="985"/>
      <c r="V105" s="985"/>
      <c r="W105" s="985"/>
      <c r="X105" s="985"/>
      <c r="Y105" s="985"/>
      <c r="Z105" s="985"/>
      <c r="AA105" s="985"/>
      <c r="AB105" s="985"/>
      <c r="AC105" s="985"/>
      <c r="AD105" s="985"/>
      <c r="AE105" s="985"/>
      <c r="AF105" s="985"/>
      <c r="AG105" s="985"/>
      <c r="AH105" s="985"/>
      <c r="AI105" s="986"/>
      <c r="AJ105" s="1000"/>
      <c r="AK105" s="999"/>
      <c r="AL105" s="999"/>
      <c r="AM105" s="999"/>
      <c r="AN105" s="879"/>
      <c r="AO105" s="879"/>
      <c r="AP105" s="879"/>
      <c r="AQ105" s="879"/>
      <c r="AR105" s="308"/>
      <c r="AS105" s="879"/>
      <c r="AT105" s="879"/>
      <c r="AU105" s="879"/>
      <c r="AV105" s="879"/>
      <c r="AW105" s="863"/>
      <c r="AX105" s="863"/>
      <c r="AY105" s="863"/>
      <c r="AZ105" s="864"/>
      <c r="BA105" s="1042"/>
      <c r="BB105" s="1043"/>
      <c r="BC105" s="1043"/>
      <c r="BD105" s="1043"/>
      <c r="BE105" s="879"/>
      <c r="BF105" s="879"/>
      <c r="BG105" s="879"/>
      <c r="BH105" s="879"/>
      <c r="BI105" s="308"/>
      <c r="BJ105" s="879"/>
      <c r="BK105" s="879"/>
      <c r="BL105" s="879"/>
      <c r="BM105" s="879"/>
      <c r="BN105" s="863"/>
      <c r="BO105" s="863"/>
      <c r="BP105" s="863"/>
      <c r="BQ105" s="864"/>
      <c r="BR105" s="862"/>
      <c r="BS105" s="863"/>
      <c r="BT105" s="863"/>
      <c r="BU105" s="864"/>
      <c r="BV105" s="862"/>
      <c r="BW105" s="863"/>
      <c r="BX105" s="863"/>
      <c r="BY105" s="864"/>
      <c r="BZ105" s="862"/>
      <c r="CA105" s="863"/>
      <c r="CB105" s="863"/>
      <c r="CC105" s="864"/>
      <c r="CD105" s="862"/>
      <c r="CE105" s="863"/>
      <c r="CF105" s="863"/>
      <c r="CG105" s="864"/>
      <c r="CH105" s="1003"/>
      <c r="CI105" s="1004"/>
      <c r="CJ105" s="1004"/>
      <c r="CK105" s="1004"/>
      <c r="CL105" s="1004"/>
      <c r="CM105" s="1003"/>
      <c r="CN105" s="1004"/>
      <c r="CO105" s="1004"/>
      <c r="CP105" s="1004"/>
      <c r="CQ105" s="1008"/>
      <c r="CR105" s="1047"/>
      <c r="CS105" s="1048"/>
      <c r="CT105" s="1048"/>
      <c r="CU105" s="1048"/>
      <c r="CV105" s="1048"/>
      <c r="CW105" s="1049"/>
      <c r="CX105" s="862"/>
      <c r="CY105" s="863"/>
      <c r="CZ105" s="863"/>
      <c r="DA105" s="863"/>
      <c r="DB105" s="864"/>
      <c r="DC105" s="361"/>
      <c r="DD105" s="361"/>
      <c r="DE105" s="361"/>
      <c r="DF105" s="361"/>
      <c r="DH105" s="297"/>
      <c r="DI105" s="297"/>
      <c r="DJ105" s="297"/>
      <c r="DK105" s="297"/>
      <c r="DL105" s="297"/>
    </row>
    <row r="106" spans="1:116" ht="7.5" customHeight="1" x14ac:dyDescent="0.2">
      <c r="A106" s="304"/>
      <c r="B106" s="299"/>
      <c r="E106" s="290"/>
      <c r="F106" s="879">
        <f t="shared" ref="F106" si="2">AB100</f>
        <v>15</v>
      </c>
      <c r="G106" s="879"/>
      <c r="H106" s="879"/>
      <c r="I106" s="879"/>
      <c r="J106" s="308"/>
      <c r="K106" s="879">
        <f>Dグループ集計表!S12</f>
        <v>13</v>
      </c>
      <c r="L106" s="879"/>
      <c r="M106" s="879"/>
      <c r="N106" s="879"/>
      <c r="O106" s="291"/>
      <c r="P106" s="291"/>
      <c r="Q106" s="291"/>
      <c r="S106" s="984"/>
      <c r="T106" s="985"/>
      <c r="U106" s="985"/>
      <c r="V106" s="985"/>
      <c r="W106" s="985"/>
      <c r="X106" s="985"/>
      <c r="Y106" s="985"/>
      <c r="Z106" s="985"/>
      <c r="AA106" s="985"/>
      <c r="AB106" s="985"/>
      <c r="AC106" s="985"/>
      <c r="AD106" s="985"/>
      <c r="AE106" s="985"/>
      <c r="AF106" s="985"/>
      <c r="AG106" s="985"/>
      <c r="AH106" s="985"/>
      <c r="AI106" s="986"/>
      <c r="AJ106" s="304"/>
      <c r="AK106" s="290"/>
      <c r="AL106" s="290"/>
      <c r="AM106" s="290"/>
      <c r="AN106" s="879">
        <f>Dグループ集計表!Z17</f>
        <v>21</v>
      </c>
      <c r="AO106" s="879"/>
      <c r="AP106" s="879"/>
      <c r="AQ106" s="879"/>
      <c r="AR106" s="308"/>
      <c r="AS106" s="879">
        <f>Dグループ集計表!AB17</f>
        <v>5</v>
      </c>
      <c r="AT106" s="879"/>
      <c r="AU106" s="879"/>
      <c r="AV106" s="879"/>
      <c r="BA106" s="299"/>
      <c r="BB106" s="290"/>
      <c r="BC106" s="290"/>
      <c r="BD106" s="290"/>
      <c r="BE106" s="879">
        <f>Dグループ集計表!AG17</f>
        <v>21</v>
      </c>
      <c r="BF106" s="879"/>
      <c r="BG106" s="879"/>
      <c r="BH106" s="879"/>
      <c r="BI106" s="308"/>
      <c r="BJ106" s="879">
        <f>Dグループ集計表!AI17</f>
        <v>14</v>
      </c>
      <c r="BK106" s="879"/>
      <c r="BL106" s="879"/>
      <c r="BM106" s="879"/>
      <c r="BN106" s="291"/>
      <c r="BO106" s="291"/>
      <c r="BP106" s="291"/>
      <c r="BR106" s="862"/>
      <c r="BS106" s="863"/>
      <c r="BT106" s="863"/>
      <c r="BU106" s="864"/>
      <c r="BV106" s="862"/>
      <c r="BW106" s="863"/>
      <c r="BX106" s="863"/>
      <c r="BY106" s="864"/>
      <c r="BZ106" s="862"/>
      <c r="CA106" s="863"/>
      <c r="CB106" s="863"/>
      <c r="CC106" s="864"/>
      <c r="CD106" s="862"/>
      <c r="CE106" s="863"/>
      <c r="CF106" s="863"/>
      <c r="CG106" s="864"/>
      <c r="CH106" s="1003"/>
      <c r="CI106" s="1004"/>
      <c r="CJ106" s="1004"/>
      <c r="CK106" s="1004"/>
      <c r="CL106" s="1004"/>
      <c r="CM106" s="1003"/>
      <c r="CN106" s="1004"/>
      <c r="CO106" s="1004"/>
      <c r="CP106" s="1004"/>
      <c r="CQ106" s="1008"/>
      <c r="CR106" s="1047"/>
      <c r="CS106" s="1048"/>
      <c r="CT106" s="1048"/>
      <c r="CU106" s="1048"/>
      <c r="CV106" s="1048"/>
      <c r="CW106" s="1049"/>
      <c r="CX106" s="862"/>
      <c r="CY106" s="863"/>
      <c r="CZ106" s="863"/>
      <c r="DA106" s="863"/>
      <c r="DB106" s="864"/>
      <c r="DC106" s="361"/>
      <c r="DD106" s="361"/>
      <c r="DE106" s="361"/>
      <c r="DF106" s="361"/>
      <c r="DH106" s="297"/>
      <c r="DI106" s="297"/>
      <c r="DJ106" s="297"/>
      <c r="DK106" s="297"/>
      <c r="DL106" s="297"/>
    </row>
    <row r="107" spans="1:116" ht="7.5" customHeight="1" x14ac:dyDescent="0.2">
      <c r="A107" s="306"/>
      <c r="B107" s="299"/>
      <c r="E107" s="290"/>
      <c r="F107" s="879"/>
      <c r="G107" s="879"/>
      <c r="H107" s="879"/>
      <c r="I107" s="879"/>
      <c r="J107" s="309"/>
      <c r="K107" s="879"/>
      <c r="L107" s="879"/>
      <c r="M107" s="879"/>
      <c r="N107" s="879"/>
      <c r="O107" s="291"/>
      <c r="P107" s="291"/>
      <c r="Q107" s="291"/>
      <c r="S107" s="984"/>
      <c r="T107" s="985"/>
      <c r="U107" s="985"/>
      <c r="V107" s="985"/>
      <c r="W107" s="985"/>
      <c r="X107" s="985"/>
      <c r="Y107" s="985"/>
      <c r="Z107" s="985"/>
      <c r="AA107" s="985"/>
      <c r="AB107" s="985"/>
      <c r="AC107" s="985"/>
      <c r="AD107" s="985"/>
      <c r="AE107" s="985"/>
      <c r="AF107" s="985"/>
      <c r="AG107" s="985"/>
      <c r="AH107" s="985"/>
      <c r="AI107" s="986"/>
      <c r="AJ107" s="306"/>
      <c r="AK107" s="302"/>
      <c r="AL107" s="302"/>
      <c r="AM107" s="302"/>
      <c r="AN107" s="979"/>
      <c r="AO107" s="979"/>
      <c r="AP107" s="979"/>
      <c r="AQ107" s="979"/>
      <c r="AR107" s="310"/>
      <c r="AS107" s="979"/>
      <c r="AT107" s="979"/>
      <c r="AU107" s="979"/>
      <c r="AV107" s="979"/>
      <c r="AW107" s="524"/>
      <c r="AX107" s="524"/>
      <c r="AY107" s="524"/>
      <c r="AZ107" s="524"/>
      <c r="BA107" s="301"/>
      <c r="BB107" s="302"/>
      <c r="BC107" s="302"/>
      <c r="BD107" s="302"/>
      <c r="BE107" s="979"/>
      <c r="BF107" s="979"/>
      <c r="BG107" s="979"/>
      <c r="BH107" s="979"/>
      <c r="BI107" s="310"/>
      <c r="BJ107" s="979"/>
      <c r="BK107" s="979"/>
      <c r="BL107" s="979"/>
      <c r="BM107" s="979"/>
      <c r="BN107" s="524"/>
      <c r="BO107" s="524"/>
      <c r="BP107" s="524"/>
      <c r="BQ107" s="520"/>
      <c r="BR107" s="865"/>
      <c r="BS107" s="866"/>
      <c r="BT107" s="866"/>
      <c r="BU107" s="867"/>
      <c r="BV107" s="865"/>
      <c r="BW107" s="866"/>
      <c r="BX107" s="866"/>
      <c r="BY107" s="867"/>
      <c r="BZ107" s="865"/>
      <c r="CA107" s="866"/>
      <c r="CB107" s="866"/>
      <c r="CC107" s="867"/>
      <c r="CD107" s="865"/>
      <c r="CE107" s="866"/>
      <c r="CF107" s="866"/>
      <c r="CG107" s="867"/>
      <c r="CH107" s="1005"/>
      <c r="CI107" s="1006"/>
      <c r="CJ107" s="1006"/>
      <c r="CK107" s="1006"/>
      <c r="CL107" s="1006"/>
      <c r="CM107" s="1005"/>
      <c r="CN107" s="1006"/>
      <c r="CO107" s="1006"/>
      <c r="CP107" s="1006"/>
      <c r="CQ107" s="1009"/>
      <c r="CR107" s="1050"/>
      <c r="CS107" s="1051"/>
      <c r="CT107" s="1051"/>
      <c r="CU107" s="1051"/>
      <c r="CV107" s="1051"/>
      <c r="CW107" s="1052"/>
      <c r="CX107" s="865"/>
      <c r="CY107" s="866"/>
      <c r="CZ107" s="866"/>
      <c r="DA107" s="866"/>
      <c r="DB107" s="867"/>
      <c r="DC107" s="361"/>
      <c r="DD107" s="361"/>
      <c r="DE107" s="361"/>
      <c r="DF107" s="361"/>
      <c r="DH107" s="297"/>
      <c r="DI107" s="297"/>
      <c r="DJ107" s="297"/>
      <c r="DK107" s="297"/>
      <c r="DL107" s="297"/>
    </row>
    <row r="108" spans="1:116" ht="7.5" customHeight="1" x14ac:dyDescent="0.2">
      <c r="A108" s="894">
        <v>13</v>
      </c>
      <c r="B108" s="293"/>
      <c r="C108" s="294"/>
      <c r="D108" s="294"/>
      <c r="E108" s="294"/>
      <c r="F108" s="971">
        <f>AS96</f>
        <v>12</v>
      </c>
      <c r="G108" s="971"/>
      <c r="H108" s="971"/>
      <c r="I108" s="971"/>
      <c r="J108" s="309"/>
      <c r="K108" s="971">
        <f>AN96</f>
        <v>21</v>
      </c>
      <c r="L108" s="971"/>
      <c r="M108" s="971"/>
      <c r="N108" s="971"/>
      <c r="O108" s="514"/>
      <c r="P108" s="514"/>
      <c r="Q108" s="514"/>
      <c r="R108" s="512"/>
      <c r="S108" s="523"/>
      <c r="T108" s="294"/>
      <c r="U108" s="294"/>
      <c r="V108" s="294"/>
      <c r="W108" s="971">
        <f>AS102</f>
        <v>4</v>
      </c>
      <c r="X108" s="971"/>
      <c r="Y108" s="971"/>
      <c r="Z108" s="971"/>
      <c r="AA108" s="309"/>
      <c r="AB108" s="971">
        <f>AN102</f>
        <v>21</v>
      </c>
      <c r="AC108" s="971"/>
      <c r="AD108" s="971"/>
      <c r="AE108" s="971"/>
      <c r="AF108" s="514"/>
      <c r="AG108" s="514"/>
      <c r="AH108" s="514"/>
      <c r="AI108" s="515"/>
      <c r="AJ108" s="981"/>
      <c r="AK108" s="982"/>
      <c r="AL108" s="982"/>
      <c r="AM108" s="982"/>
      <c r="AN108" s="982"/>
      <c r="AO108" s="982"/>
      <c r="AP108" s="982"/>
      <c r="AQ108" s="982"/>
      <c r="AR108" s="982"/>
      <c r="AS108" s="982"/>
      <c r="AT108" s="982"/>
      <c r="AU108" s="982"/>
      <c r="AV108" s="982"/>
      <c r="AW108" s="982"/>
      <c r="AX108" s="982"/>
      <c r="AY108" s="982"/>
      <c r="AZ108" s="983"/>
      <c r="BA108" s="293"/>
      <c r="BB108" s="294"/>
      <c r="BC108" s="294"/>
      <c r="BD108" s="294"/>
      <c r="BE108" s="971">
        <f>Dグループ集計表!AG20</f>
        <v>7</v>
      </c>
      <c r="BF108" s="971"/>
      <c r="BG108" s="971"/>
      <c r="BH108" s="971"/>
      <c r="BI108" s="309"/>
      <c r="BJ108" s="971">
        <f>Dグループ集計表!AI20</f>
        <v>21</v>
      </c>
      <c r="BK108" s="971"/>
      <c r="BL108" s="971"/>
      <c r="BM108" s="971"/>
      <c r="BN108" s="994" t="str">
        <f>Dグループ集計表!AJ19</f>
        <v>46”</v>
      </c>
      <c r="BO108" s="994"/>
      <c r="BP108" s="994"/>
      <c r="BQ108" s="995"/>
      <c r="BR108" s="874">
        <f>Dグループ集計表!J35</f>
        <v>0</v>
      </c>
      <c r="BS108" s="875"/>
      <c r="BT108" s="875"/>
      <c r="BU108" s="876"/>
      <c r="BV108" s="874">
        <f>Dグループ集計表!L35</f>
        <v>3</v>
      </c>
      <c r="BW108" s="875"/>
      <c r="BX108" s="875"/>
      <c r="BY108" s="876"/>
      <c r="BZ108" s="874">
        <f>Dグループ集計表!V35</f>
        <v>0</v>
      </c>
      <c r="CA108" s="875"/>
      <c r="CB108" s="875"/>
      <c r="CC108" s="876"/>
      <c r="CD108" s="874">
        <f>Dグループ集計表!Y35</f>
        <v>6</v>
      </c>
      <c r="CE108" s="875"/>
      <c r="CF108" s="875"/>
      <c r="CG108" s="876"/>
      <c r="CH108" s="1001">
        <f>Dグループ集計表!AL35</f>
        <v>48</v>
      </c>
      <c r="CI108" s="1002"/>
      <c r="CJ108" s="1002"/>
      <c r="CK108" s="1002"/>
      <c r="CL108" s="1002"/>
      <c r="CM108" s="1001">
        <f>Dグループ集計表!AO35</f>
        <v>126</v>
      </c>
      <c r="CN108" s="1002"/>
      <c r="CO108" s="1002"/>
      <c r="CP108" s="1002"/>
      <c r="CQ108" s="1007"/>
      <c r="CR108" s="1044">
        <f>Dグループ集計表!AT35</f>
        <v>0.38095238095238093</v>
      </c>
      <c r="CS108" s="1045"/>
      <c r="CT108" s="1045"/>
      <c r="CU108" s="1045"/>
      <c r="CV108" s="1045"/>
      <c r="CW108" s="1046"/>
      <c r="CX108" s="874"/>
      <c r="CY108" s="875"/>
      <c r="CZ108" s="875"/>
      <c r="DA108" s="875"/>
      <c r="DB108" s="876"/>
      <c r="DC108" s="361"/>
      <c r="DD108" s="361"/>
      <c r="DE108" s="361"/>
      <c r="DF108" s="361"/>
      <c r="DH108" s="297"/>
      <c r="DI108" s="297"/>
      <c r="DJ108" s="297"/>
      <c r="DK108" s="297"/>
      <c r="DL108" s="297"/>
    </row>
    <row r="109" spans="1:116" ht="7.5" customHeight="1" x14ac:dyDescent="0.2">
      <c r="A109" s="895"/>
      <c r="B109" s="299"/>
      <c r="E109" s="290"/>
      <c r="F109" s="879"/>
      <c r="G109" s="879"/>
      <c r="H109" s="879"/>
      <c r="I109" s="879"/>
      <c r="J109" s="309"/>
      <c r="K109" s="879"/>
      <c r="L109" s="879"/>
      <c r="M109" s="879"/>
      <c r="N109" s="879"/>
      <c r="O109" s="291"/>
      <c r="P109" s="291"/>
      <c r="Q109" s="291"/>
      <c r="S109" s="304"/>
      <c r="T109" s="290"/>
      <c r="U109" s="290"/>
      <c r="V109" s="290"/>
      <c r="W109" s="879"/>
      <c r="X109" s="879"/>
      <c r="Y109" s="879"/>
      <c r="Z109" s="879"/>
      <c r="AA109" s="309"/>
      <c r="AB109" s="879"/>
      <c r="AC109" s="879"/>
      <c r="AD109" s="879"/>
      <c r="AE109" s="879"/>
      <c r="AF109" s="291"/>
      <c r="AG109" s="291"/>
      <c r="AH109" s="291"/>
      <c r="AI109" s="517"/>
      <c r="AJ109" s="984"/>
      <c r="AK109" s="985"/>
      <c r="AL109" s="985"/>
      <c r="AM109" s="985"/>
      <c r="AN109" s="985"/>
      <c r="AO109" s="985"/>
      <c r="AP109" s="985"/>
      <c r="AQ109" s="985"/>
      <c r="AR109" s="985"/>
      <c r="AS109" s="985"/>
      <c r="AT109" s="985"/>
      <c r="AU109" s="985"/>
      <c r="AV109" s="985"/>
      <c r="AW109" s="985"/>
      <c r="AX109" s="985"/>
      <c r="AY109" s="985"/>
      <c r="AZ109" s="986"/>
      <c r="BA109" s="299"/>
      <c r="BB109" s="290"/>
      <c r="BC109" s="290"/>
      <c r="BD109" s="290"/>
      <c r="BE109" s="879"/>
      <c r="BF109" s="879"/>
      <c r="BG109" s="879"/>
      <c r="BH109" s="879"/>
      <c r="BI109" s="309"/>
      <c r="BJ109" s="879"/>
      <c r="BK109" s="879"/>
      <c r="BL109" s="879"/>
      <c r="BM109" s="879"/>
      <c r="BN109" s="996"/>
      <c r="BO109" s="996"/>
      <c r="BP109" s="996"/>
      <c r="BQ109" s="997"/>
      <c r="BR109" s="862"/>
      <c r="BS109" s="863"/>
      <c r="BT109" s="863"/>
      <c r="BU109" s="864"/>
      <c r="BV109" s="862"/>
      <c r="BW109" s="863"/>
      <c r="BX109" s="863"/>
      <c r="BY109" s="864"/>
      <c r="BZ109" s="862"/>
      <c r="CA109" s="863"/>
      <c r="CB109" s="863"/>
      <c r="CC109" s="864"/>
      <c r="CD109" s="862"/>
      <c r="CE109" s="863"/>
      <c r="CF109" s="863"/>
      <c r="CG109" s="864"/>
      <c r="CH109" s="1003"/>
      <c r="CI109" s="1004"/>
      <c r="CJ109" s="1004"/>
      <c r="CK109" s="1004"/>
      <c r="CL109" s="1004"/>
      <c r="CM109" s="1003"/>
      <c r="CN109" s="1004"/>
      <c r="CO109" s="1004"/>
      <c r="CP109" s="1004"/>
      <c r="CQ109" s="1008"/>
      <c r="CR109" s="1047"/>
      <c r="CS109" s="1048"/>
      <c r="CT109" s="1048"/>
      <c r="CU109" s="1048"/>
      <c r="CV109" s="1048"/>
      <c r="CW109" s="1049"/>
      <c r="CX109" s="862"/>
      <c r="CY109" s="863"/>
      <c r="CZ109" s="863"/>
      <c r="DA109" s="863"/>
      <c r="DB109" s="864"/>
      <c r="DC109" s="361"/>
      <c r="DD109" s="361"/>
      <c r="DE109" s="361"/>
      <c r="DF109" s="361"/>
      <c r="DH109" s="297"/>
      <c r="DI109" s="297"/>
      <c r="DJ109" s="297"/>
      <c r="DK109" s="297"/>
      <c r="DL109" s="297"/>
    </row>
    <row r="110" spans="1:116" ht="7.5" customHeight="1" x14ac:dyDescent="0.2">
      <c r="A110" s="978" t="str">
        <f>IFERROR(VLOOKUP(A108,'抽選会用 '!$C$7:$D$28,2,FALSE),"")</f>
        <v>京都パスレル</v>
      </c>
      <c r="B110" s="862">
        <f>AW98</f>
        <v>0</v>
      </c>
      <c r="C110" s="863"/>
      <c r="D110" s="863"/>
      <c r="E110" s="863"/>
      <c r="F110" s="879">
        <f>AS98</f>
        <v>0</v>
      </c>
      <c r="G110" s="879"/>
      <c r="H110" s="879"/>
      <c r="I110" s="879"/>
      <c r="J110" s="308"/>
      <c r="K110" s="879">
        <f>AN98</f>
        <v>0</v>
      </c>
      <c r="L110" s="879"/>
      <c r="M110" s="879"/>
      <c r="N110" s="879"/>
      <c r="O110" s="863">
        <f>AJ98</f>
        <v>2</v>
      </c>
      <c r="P110" s="863"/>
      <c r="Q110" s="863"/>
      <c r="R110" s="864"/>
      <c r="S110" s="862">
        <f>AW104</f>
        <v>0</v>
      </c>
      <c r="T110" s="863"/>
      <c r="U110" s="863"/>
      <c r="V110" s="863"/>
      <c r="W110" s="879">
        <f>AS104</f>
        <v>0</v>
      </c>
      <c r="X110" s="879"/>
      <c r="Y110" s="879"/>
      <c r="Z110" s="879"/>
      <c r="AA110" s="308"/>
      <c r="AB110" s="879">
        <f>AN104</f>
        <v>0</v>
      </c>
      <c r="AC110" s="879"/>
      <c r="AD110" s="879"/>
      <c r="AE110" s="879"/>
      <c r="AF110" s="863">
        <f>BA104</f>
        <v>2</v>
      </c>
      <c r="AG110" s="863"/>
      <c r="AH110" s="863"/>
      <c r="AI110" s="864"/>
      <c r="AJ110" s="984"/>
      <c r="AK110" s="985"/>
      <c r="AL110" s="985"/>
      <c r="AM110" s="985"/>
      <c r="AN110" s="985"/>
      <c r="AO110" s="985"/>
      <c r="AP110" s="985"/>
      <c r="AQ110" s="985"/>
      <c r="AR110" s="985"/>
      <c r="AS110" s="985"/>
      <c r="AT110" s="985"/>
      <c r="AU110" s="985"/>
      <c r="AV110" s="985"/>
      <c r="AW110" s="985"/>
      <c r="AX110" s="985"/>
      <c r="AY110" s="985"/>
      <c r="AZ110" s="986"/>
      <c r="BA110" s="862">
        <f>Dグループ集計表!AE21</f>
        <v>0</v>
      </c>
      <c r="BB110" s="863"/>
      <c r="BC110" s="863"/>
      <c r="BD110" s="863"/>
      <c r="BE110" s="879">
        <f>Dグループ集計表!AG21</f>
        <v>0</v>
      </c>
      <c r="BF110" s="879"/>
      <c r="BG110" s="879"/>
      <c r="BH110" s="879"/>
      <c r="BI110" s="308"/>
      <c r="BJ110" s="879">
        <f>Dグループ集計表!AI21</f>
        <v>0</v>
      </c>
      <c r="BK110" s="879"/>
      <c r="BL110" s="879"/>
      <c r="BM110" s="879"/>
      <c r="BN110" s="863">
        <f>Dグループ集計表!AK21</f>
        <v>2</v>
      </c>
      <c r="BO110" s="863"/>
      <c r="BP110" s="863"/>
      <c r="BQ110" s="864"/>
      <c r="BR110" s="862"/>
      <c r="BS110" s="863"/>
      <c r="BT110" s="863"/>
      <c r="BU110" s="864"/>
      <c r="BV110" s="862"/>
      <c r="BW110" s="863"/>
      <c r="BX110" s="863"/>
      <c r="BY110" s="864"/>
      <c r="BZ110" s="862"/>
      <c r="CA110" s="863"/>
      <c r="CB110" s="863"/>
      <c r="CC110" s="864"/>
      <c r="CD110" s="862"/>
      <c r="CE110" s="863"/>
      <c r="CF110" s="863"/>
      <c r="CG110" s="864"/>
      <c r="CH110" s="1003"/>
      <c r="CI110" s="1004"/>
      <c r="CJ110" s="1004"/>
      <c r="CK110" s="1004"/>
      <c r="CL110" s="1004"/>
      <c r="CM110" s="1003"/>
      <c r="CN110" s="1004"/>
      <c r="CO110" s="1004"/>
      <c r="CP110" s="1004"/>
      <c r="CQ110" s="1008"/>
      <c r="CR110" s="1047"/>
      <c r="CS110" s="1048"/>
      <c r="CT110" s="1048"/>
      <c r="CU110" s="1048"/>
      <c r="CV110" s="1048"/>
      <c r="CW110" s="1049"/>
      <c r="CX110" s="862"/>
      <c r="CY110" s="863"/>
      <c r="CZ110" s="863"/>
      <c r="DA110" s="863"/>
      <c r="DB110" s="864"/>
      <c r="DC110" s="361"/>
      <c r="DD110" s="361"/>
      <c r="DE110" s="361"/>
      <c r="DF110" s="361"/>
      <c r="DH110" s="297"/>
      <c r="DI110" s="297"/>
      <c r="DJ110" s="297"/>
      <c r="DK110" s="297"/>
      <c r="DL110" s="297"/>
    </row>
    <row r="111" spans="1:116" ht="7.5" customHeight="1" x14ac:dyDescent="0.2">
      <c r="A111" s="978" t="str">
        <f>IFERROR(VLOOKUP(A110,'抽選会用 '!$C$7:$D$28,3,FALSE),"")</f>
        <v/>
      </c>
      <c r="B111" s="862"/>
      <c r="C111" s="863"/>
      <c r="D111" s="863"/>
      <c r="E111" s="863"/>
      <c r="F111" s="879"/>
      <c r="G111" s="879"/>
      <c r="H111" s="879"/>
      <c r="I111" s="879"/>
      <c r="J111" s="308"/>
      <c r="K111" s="879"/>
      <c r="L111" s="879"/>
      <c r="M111" s="879"/>
      <c r="N111" s="879"/>
      <c r="O111" s="863"/>
      <c r="P111" s="863"/>
      <c r="Q111" s="863"/>
      <c r="R111" s="864"/>
      <c r="S111" s="862"/>
      <c r="T111" s="863"/>
      <c r="U111" s="863"/>
      <c r="V111" s="863"/>
      <c r="W111" s="879"/>
      <c r="X111" s="879"/>
      <c r="Y111" s="879"/>
      <c r="Z111" s="879"/>
      <c r="AA111" s="308"/>
      <c r="AB111" s="879"/>
      <c r="AC111" s="879"/>
      <c r="AD111" s="879"/>
      <c r="AE111" s="879"/>
      <c r="AF111" s="863"/>
      <c r="AG111" s="863"/>
      <c r="AH111" s="863"/>
      <c r="AI111" s="864"/>
      <c r="AJ111" s="984"/>
      <c r="AK111" s="985"/>
      <c r="AL111" s="985"/>
      <c r="AM111" s="985"/>
      <c r="AN111" s="985"/>
      <c r="AO111" s="985"/>
      <c r="AP111" s="985"/>
      <c r="AQ111" s="985"/>
      <c r="AR111" s="985"/>
      <c r="AS111" s="985"/>
      <c r="AT111" s="985"/>
      <c r="AU111" s="985"/>
      <c r="AV111" s="985"/>
      <c r="AW111" s="985"/>
      <c r="AX111" s="985"/>
      <c r="AY111" s="985"/>
      <c r="AZ111" s="986"/>
      <c r="BA111" s="862"/>
      <c r="BB111" s="863"/>
      <c r="BC111" s="863"/>
      <c r="BD111" s="863"/>
      <c r="BE111" s="879"/>
      <c r="BF111" s="879"/>
      <c r="BG111" s="879"/>
      <c r="BH111" s="879"/>
      <c r="BI111" s="308"/>
      <c r="BJ111" s="879"/>
      <c r="BK111" s="879"/>
      <c r="BL111" s="879"/>
      <c r="BM111" s="879"/>
      <c r="BN111" s="863"/>
      <c r="BO111" s="863"/>
      <c r="BP111" s="863"/>
      <c r="BQ111" s="864"/>
      <c r="BR111" s="862"/>
      <c r="BS111" s="863"/>
      <c r="BT111" s="863"/>
      <c r="BU111" s="864"/>
      <c r="BV111" s="862"/>
      <c r="BW111" s="863"/>
      <c r="BX111" s="863"/>
      <c r="BY111" s="864"/>
      <c r="BZ111" s="862"/>
      <c r="CA111" s="863"/>
      <c r="CB111" s="863"/>
      <c r="CC111" s="864"/>
      <c r="CD111" s="862"/>
      <c r="CE111" s="863"/>
      <c r="CF111" s="863"/>
      <c r="CG111" s="864"/>
      <c r="CH111" s="1003"/>
      <c r="CI111" s="1004"/>
      <c r="CJ111" s="1004"/>
      <c r="CK111" s="1004"/>
      <c r="CL111" s="1004"/>
      <c r="CM111" s="1003"/>
      <c r="CN111" s="1004"/>
      <c r="CO111" s="1004"/>
      <c r="CP111" s="1004"/>
      <c r="CQ111" s="1008"/>
      <c r="CR111" s="1047"/>
      <c r="CS111" s="1048"/>
      <c r="CT111" s="1048"/>
      <c r="CU111" s="1048"/>
      <c r="CV111" s="1048"/>
      <c r="CW111" s="1049"/>
      <c r="CX111" s="862"/>
      <c r="CY111" s="863"/>
      <c r="CZ111" s="863"/>
      <c r="DA111" s="863"/>
      <c r="DB111" s="864"/>
      <c r="DC111" s="361"/>
      <c r="DD111" s="361"/>
      <c r="DE111" s="361"/>
      <c r="DF111" s="361"/>
      <c r="DH111" s="297"/>
      <c r="DI111" s="297"/>
      <c r="DJ111" s="297"/>
      <c r="DK111" s="297"/>
      <c r="DL111" s="297"/>
    </row>
    <row r="112" spans="1:116" ht="7.5" customHeight="1" x14ac:dyDescent="0.2">
      <c r="A112" s="304"/>
      <c r="B112" s="299"/>
      <c r="E112" s="290"/>
      <c r="F112" s="879">
        <f>AS100</f>
        <v>9</v>
      </c>
      <c r="G112" s="879"/>
      <c r="H112" s="879"/>
      <c r="I112" s="879"/>
      <c r="J112" s="308"/>
      <c r="K112" s="879">
        <f>AN100</f>
        <v>21</v>
      </c>
      <c r="L112" s="879"/>
      <c r="M112" s="879"/>
      <c r="N112" s="879"/>
      <c r="O112" s="291"/>
      <c r="P112" s="291"/>
      <c r="Q112" s="291"/>
      <c r="S112" s="304"/>
      <c r="T112" s="290"/>
      <c r="U112" s="290"/>
      <c r="V112" s="290"/>
      <c r="W112" s="879">
        <f>AS106</f>
        <v>5</v>
      </c>
      <c r="X112" s="879"/>
      <c r="Y112" s="879"/>
      <c r="Z112" s="879"/>
      <c r="AA112" s="308"/>
      <c r="AB112" s="879">
        <f>AN106</f>
        <v>21</v>
      </c>
      <c r="AC112" s="879"/>
      <c r="AD112" s="879"/>
      <c r="AE112" s="879"/>
      <c r="AF112" s="291"/>
      <c r="AG112" s="291"/>
      <c r="AH112" s="291"/>
      <c r="AI112" s="517"/>
      <c r="AJ112" s="984"/>
      <c r="AK112" s="985"/>
      <c r="AL112" s="985"/>
      <c r="AM112" s="985"/>
      <c r="AN112" s="985"/>
      <c r="AO112" s="985"/>
      <c r="AP112" s="985"/>
      <c r="AQ112" s="985"/>
      <c r="AR112" s="985"/>
      <c r="AS112" s="985"/>
      <c r="AT112" s="985"/>
      <c r="AU112" s="985"/>
      <c r="AV112" s="985"/>
      <c r="AW112" s="985"/>
      <c r="AX112" s="985"/>
      <c r="AY112" s="985"/>
      <c r="AZ112" s="986"/>
      <c r="BA112" s="299"/>
      <c r="BB112" s="290"/>
      <c r="BC112" s="290"/>
      <c r="BD112" s="290"/>
      <c r="BE112" s="879">
        <f>Dグループ集計表!AG22</f>
        <v>11</v>
      </c>
      <c r="BF112" s="879"/>
      <c r="BG112" s="879"/>
      <c r="BH112" s="879"/>
      <c r="BI112" s="308"/>
      <c r="BJ112" s="879">
        <f>Dグループ集計表!AI22</f>
        <v>21</v>
      </c>
      <c r="BK112" s="879"/>
      <c r="BL112" s="879"/>
      <c r="BM112" s="879"/>
      <c r="BN112" s="291"/>
      <c r="BO112" s="291"/>
      <c r="BP112" s="291"/>
      <c r="BR112" s="862"/>
      <c r="BS112" s="863"/>
      <c r="BT112" s="863"/>
      <c r="BU112" s="864"/>
      <c r="BV112" s="862"/>
      <c r="BW112" s="863"/>
      <c r="BX112" s="863"/>
      <c r="BY112" s="864"/>
      <c r="BZ112" s="862"/>
      <c r="CA112" s="863"/>
      <c r="CB112" s="863"/>
      <c r="CC112" s="864"/>
      <c r="CD112" s="862"/>
      <c r="CE112" s="863"/>
      <c r="CF112" s="863"/>
      <c r="CG112" s="864"/>
      <c r="CH112" s="1003"/>
      <c r="CI112" s="1004"/>
      <c r="CJ112" s="1004"/>
      <c r="CK112" s="1004"/>
      <c r="CL112" s="1004"/>
      <c r="CM112" s="1003"/>
      <c r="CN112" s="1004"/>
      <c r="CO112" s="1004"/>
      <c r="CP112" s="1004"/>
      <c r="CQ112" s="1008"/>
      <c r="CR112" s="1047"/>
      <c r="CS112" s="1048"/>
      <c r="CT112" s="1048"/>
      <c r="CU112" s="1048"/>
      <c r="CV112" s="1048"/>
      <c r="CW112" s="1049"/>
      <c r="CX112" s="862"/>
      <c r="CY112" s="863"/>
      <c r="CZ112" s="863"/>
      <c r="DA112" s="863"/>
      <c r="DB112" s="864"/>
      <c r="DC112" s="361"/>
      <c r="DD112" s="361"/>
      <c r="DE112" s="361"/>
      <c r="DF112" s="361"/>
      <c r="DH112" s="297"/>
      <c r="DI112" s="297"/>
      <c r="DJ112" s="297"/>
      <c r="DK112" s="297"/>
      <c r="DL112" s="297"/>
    </row>
    <row r="113" spans="1:116" ht="7.5" customHeight="1" x14ac:dyDescent="0.2">
      <c r="A113" s="306"/>
      <c r="B113" s="301"/>
      <c r="C113" s="302"/>
      <c r="D113" s="302"/>
      <c r="E113" s="302"/>
      <c r="F113" s="979"/>
      <c r="G113" s="979"/>
      <c r="H113" s="979"/>
      <c r="I113" s="979"/>
      <c r="J113" s="310"/>
      <c r="K113" s="979"/>
      <c r="L113" s="979"/>
      <c r="M113" s="979"/>
      <c r="N113" s="979"/>
      <c r="O113" s="524"/>
      <c r="P113" s="524"/>
      <c r="Q113" s="524"/>
      <c r="R113" s="520"/>
      <c r="S113" s="306"/>
      <c r="T113" s="302"/>
      <c r="U113" s="302"/>
      <c r="V113" s="302"/>
      <c r="W113" s="979"/>
      <c r="X113" s="979"/>
      <c r="Y113" s="979"/>
      <c r="Z113" s="979"/>
      <c r="AA113" s="310"/>
      <c r="AB113" s="979"/>
      <c r="AC113" s="979"/>
      <c r="AD113" s="979"/>
      <c r="AE113" s="979"/>
      <c r="AF113" s="524"/>
      <c r="AG113" s="524"/>
      <c r="AH113" s="524"/>
      <c r="AI113" s="521"/>
      <c r="AJ113" s="987"/>
      <c r="AK113" s="988"/>
      <c r="AL113" s="988"/>
      <c r="AM113" s="988"/>
      <c r="AN113" s="988"/>
      <c r="AO113" s="988"/>
      <c r="AP113" s="988"/>
      <c r="AQ113" s="988"/>
      <c r="AR113" s="988"/>
      <c r="AS113" s="988"/>
      <c r="AT113" s="988"/>
      <c r="AU113" s="988"/>
      <c r="AV113" s="988"/>
      <c r="AW113" s="988"/>
      <c r="AX113" s="988"/>
      <c r="AY113" s="988"/>
      <c r="AZ113" s="989"/>
      <c r="BA113" s="301"/>
      <c r="BB113" s="302"/>
      <c r="BC113" s="302"/>
      <c r="BD113" s="302"/>
      <c r="BE113" s="979"/>
      <c r="BF113" s="979"/>
      <c r="BG113" s="979"/>
      <c r="BH113" s="979"/>
      <c r="BI113" s="310"/>
      <c r="BJ113" s="979"/>
      <c r="BK113" s="979"/>
      <c r="BL113" s="979"/>
      <c r="BM113" s="979"/>
      <c r="BN113" s="524"/>
      <c r="BO113" s="524"/>
      <c r="BP113" s="524"/>
      <c r="BQ113" s="520"/>
      <c r="BR113" s="865"/>
      <c r="BS113" s="866"/>
      <c r="BT113" s="866"/>
      <c r="BU113" s="867"/>
      <c r="BV113" s="865"/>
      <c r="BW113" s="866"/>
      <c r="BX113" s="866"/>
      <c r="BY113" s="867"/>
      <c r="BZ113" s="865"/>
      <c r="CA113" s="866"/>
      <c r="CB113" s="866"/>
      <c r="CC113" s="867"/>
      <c r="CD113" s="865"/>
      <c r="CE113" s="866"/>
      <c r="CF113" s="866"/>
      <c r="CG113" s="867"/>
      <c r="CH113" s="1005"/>
      <c r="CI113" s="1006"/>
      <c r="CJ113" s="1006"/>
      <c r="CK113" s="1006"/>
      <c r="CL113" s="1006"/>
      <c r="CM113" s="1005"/>
      <c r="CN113" s="1006"/>
      <c r="CO113" s="1006"/>
      <c r="CP113" s="1006"/>
      <c r="CQ113" s="1009"/>
      <c r="CR113" s="1050"/>
      <c r="CS113" s="1051"/>
      <c r="CT113" s="1051"/>
      <c r="CU113" s="1051"/>
      <c r="CV113" s="1051"/>
      <c r="CW113" s="1052"/>
      <c r="CX113" s="865"/>
      <c r="CY113" s="866"/>
      <c r="CZ113" s="866"/>
      <c r="DA113" s="866"/>
      <c r="DB113" s="867"/>
      <c r="DC113" s="361"/>
      <c r="DD113" s="361"/>
      <c r="DE113" s="361"/>
      <c r="DF113" s="361"/>
      <c r="DH113" s="297"/>
      <c r="DI113" s="297"/>
      <c r="DJ113" s="297"/>
      <c r="DK113" s="297"/>
      <c r="DL113" s="297"/>
    </row>
    <row r="114" spans="1:116" ht="7.5" customHeight="1" x14ac:dyDescent="0.2">
      <c r="A114" s="894">
        <v>14</v>
      </c>
      <c r="B114" s="293"/>
      <c r="C114" s="294"/>
      <c r="D114" s="294"/>
      <c r="E114" s="294"/>
      <c r="F114" s="971">
        <f>BJ96</f>
        <v>21</v>
      </c>
      <c r="G114" s="971"/>
      <c r="H114" s="971"/>
      <c r="I114" s="971"/>
      <c r="J114" s="309"/>
      <c r="K114" s="971">
        <f>BE96</f>
        <v>16</v>
      </c>
      <c r="L114" s="971"/>
      <c r="M114" s="971"/>
      <c r="N114" s="971"/>
      <c r="O114" s="514"/>
      <c r="P114" s="514"/>
      <c r="Q114" s="514"/>
      <c r="R114" s="512"/>
      <c r="S114" s="523"/>
      <c r="T114" s="294"/>
      <c r="U114" s="294"/>
      <c r="V114" s="294"/>
      <c r="W114" s="971">
        <f>BJ102</f>
        <v>17</v>
      </c>
      <c r="X114" s="971"/>
      <c r="Y114" s="971"/>
      <c r="Z114" s="971"/>
      <c r="AA114" s="309"/>
      <c r="AB114" s="971">
        <f>BE102</f>
        <v>21</v>
      </c>
      <c r="AC114" s="971"/>
      <c r="AD114" s="971"/>
      <c r="AE114" s="971"/>
      <c r="AF114" s="514"/>
      <c r="AG114" s="514"/>
      <c r="AH114" s="514"/>
      <c r="AI114" s="512"/>
      <c r="AJ114" s="293"/>
      <c r="AK114" s="294"/>
      <c r="AL114" s="294"/>
      <c r="AM114" s="294"/>
      <c r="AN114" s="971">
        <f>BJ108</f>
        <v>21</v>
      </c>
      <c r="AO114" s="971"/>
      <c r="AP114" s="971"/>
      <c r="AQ114" s="971"/>
      <c r="AR114" s="309"/>
      <c r="AS114" s="971">
        <f>BE108</f>
        <v>7</v>
      </c>
      <c r="AT114" s="971"/>
      <c r="AU114" s="971"/>
      <c r="AV114" s="971"/>
      <c r="AW114" s="514"/>
      <c r="AX114" s="514"/>
      <c r="AY114" s="514"/>
      <c r="AZ114" s="515"/>
      <c r="BA114" s="981"/>
      <c r="BB114" s="982"/>
      <c r="BC114" s="982"/>
      <c r="BD114" s="982"/>
      <c r="BE114" s="982"/>
      <c r="BF114" s="982"/>
      <c r="BG114" s="982"/>
      <c r="BH114" s="982"/>
      <c r="BI114" s="982"/>
      <c r="BJ114" s="982"/>
      <c r="BK114" s="982"/>
      <c r="BL114" s="982"/>
      <c r="BM114" s="982"/>
      <c r="BN114" s="982"/>
      <c r="BO114" s="982"/>
      <c r="BP114" s="982"/>
      <c r="BQ114" s="983"/>
      <c r="BR114" s="874">
        <f>Dグループ集計表!J36</f>
        <v>2</v>
      </c>
      <c r="BS114" s="875"/>
      <c r="BT114" s="875"/>
      <c r="BU114" s="876"/>
      <c r="BV114" s="874">
        <f>Dグループ集計表!L36</f>
        <v>1</v>
      </c>
      <c r="BW114" s="875"/>
      <c r="BX114" s="875"/>
      <c r="BY114" s="876"/>
      <c r="BZ114" s="874">
        <f>Dグループ集計表!V36</f>
        <v>4</v>
      </c>
      <c r="CA114" s="875"/>
      <c r="CB114" s="875"/>
      <c r="CC114" s="876"/>
      <c r="CD114" s="874">
        <f>Dグループ集計表!Y36</f>
        <v>2</v>
      </c>
      <c r="CE114" s="875"/>
      <c r="CF114" s="875"/>
      <c r="CG114" s="876"/>
      <c r="CH114" s="1001">
        <f>Dグループ集計表!AL36</f>
        <v>115</v>
      </c>
      <c r="CI114" s="1002"/>
      <c r="CJ114" s="1002"/>
      <c r="CK114" s="1002"/>
      <c r="CL114" s="1002"/>
      <c r="CM114" s="1001">
        <f>Dグループ集計表!AO36</f>
        <v>90</v>
      </c>
      <c r="CN114" s="1002"/>
      <c r="CO114" s="1002"/>
      <c r="CP114" s="1002"/>
      <c r="CQ114" s="1007"/>
      <c r="CR114" s="1044">
        <f>Dグループ集計表!AT36</f>
        <v>1.2777777777777777</v>
      </c>
      <c r="CS114" s="1045"/>
      <c r="CT114" s="1045"/>
      <c r="CU114" s="1045"/>
      <c r="CV114" s="1045"/>
      <c r="CW114" s="1046"/>
      <c r="CX114" s="874"/>
      <c r="CY114" s="875"/>
      <c r="CZ114" s="875"/>
      <c r="DA114" s="875"/>
      <c r="DB114" s="876"/>
      <c r="DC114" s="361"/>
      <c r="DD114" s="361"/>
      <c r="DE114" s="361"/>
      <c r="DF114" s="361"/>
      <c r="DH114" s="297"/>
      <c r="DI114" s="297"/>
      <c r="DJ114" s="297"/>
      <c r="DK114" s="297"/>
      <c r="DL114" s="297"/>
    </row>
    <row r="115" spans="1:116" ht="7.5" customHeight="1" x14ac:dyDescent="0.2">
      <c r="A115" s="895"/>
      <c r="B115" s="299"/>
      <c r="E115" s="290"/>
      <c r="F115" s="879"/>
      <c r="G115" s="879"/>
      <c r="H115" s="879"/>
      <c r="I115" s="879"/>
      <c r="J115" s="309"/>
      <c r="K115" s="879"/>
      <c r="L115" s="879"/>
      <c r="M115" s="879"/>
      <c r="N115" s="879"/>
      <c r="O115" s="291"/>
      <c r="P115" s="291"/>
      <c r="Q115" s="291"/>
      <c r="S115" s="304"/>
      <c r="T115" s="290"/>
      <c r="U115" s="290"/>
      <c r="V115" s="290"/>
      <c r="W115" s="879"/>
      <c r="X115" s="879"/>
      <c r="Y115" s="879"/>
      <c r="Z115" s="879"/>
      <c r="AA115" s="309"/>
      <c r="AB115" s="879"/>
      <c r="AC115" s="879"/>
      <c r="AD115" s="879"/>
      <c r="AE115" s="879"/>
      <c r="AF115" s="291"/>
      <c r="AG115" s="291"/>
      <c r="AH115" s="291"/>
      <c r="AJ115" s="299"/>
      <c r="AK115" s="290"/>
      <c r="AL115" s="290"/>
      <c r="AM115" s="290"/>
      <c r="AN115" s="879"/>
      <c r="AO115" s="879"/>
      <c r="AP115" s="879"/>
      <c r="AQ115" s="879"/>
      <c r="AR115" s="309"/>
      <c r="AS115" s="879"/>
      <c r="AT115" s="879"/>
      <c r="AU115" s="879"/>
      <c r="AV115" s="879"/>
      <c r="AZ115" s="517"/>
      <c r="BA115" s="984"/>
      <c r="BB115" s="985"/>
      <c r="BC115" s="985"/>
      <c r="BD115" s="985"/>
      <c r="BE115" s="985"/>
      <c r="BF115" s="985"/>
      <c r="BG115" s="985"/>
      <c r="BH115" s="985"/>
      <c r="BI115" s="985"/>
      <c r="BJ115" s="985"/>
      <c r="BK115" s="985"/>
      <c r="BL115" s="985"/>
      <c r="BM115" s="985"/>
      <c r="BN115" s="985"/>
      <c r="BO115" s="985"/>
      <c r="BP115" s="985"/>
      <c r="BQ115" s="986"/>
      <c r="BR115" s="862"/>
      <c r="BS115" s="863"/>
      <c r="BT115" s="863"/>
      <c r="BU115" s="864"/>
      <c r="BV115" s="862"/>
      <c r="BW115" s="863"/>
      <c r="BX115" s="863"/>
      <c r="BY115" s="864"/>
      <c r="BZ115" s="862"/>
      <c r="CA115" s="863"/>
      <c r="CB115" s="863"/>
      <c r="CC115" s="864"/>
      <c r="CD115" s="862"/>
      <c r="CE115" s="863"/>
      <c r="CF115" s="863"/>
      <c r="CG115" s="864"/>
      <c r="CH115" s="1003"/>
      <c r="CI115" s="1004"/>
      <c r="CJ115" s="1004"/>
      <c r="CK115" s="1004"/>
      <c r="CL115" s="1004"/>
      <c r="CM115" s="1003"/>
      <c r="CN115" s="1004"/>
      <c r="CO115" s="1004"/>
      <c r="CP115" s="1004"/>
      <c r="CQ115" s="1008"/>
      <c r="CR115" s="1047"/>
      <c r="CS115" s="1048"/>
      <c r="CT115" s="1048"/>
      <c r="CU115" s="1048"/>
      <c r="CV115" s="1048"/>
      <c r="CW115" s="1049"/>
      <c r="CX115" s="862"/>
      <c r="CY115" s="863"/>
      <c r="CZ115" s="863"/>
      <c r="DA115" s="863"/>
      <c r="DB115" s="864"/>
      <c r="DC115" s="361"/>
      <c r="DD115" s="361"/>
      <c r="DE115" s="361"/>
      <c r="DF115" s="361"/>
      <c r="DH115" s="297"/>
      <c r="DI115" s="297"/>
      <c r="DJ115" s="297"/>
      <c r="DK115" s="297"/>
      <c r="DL115" s="297"/>
    </row>
    <row r="116" spans="1:116" ht="7.5" customHeight="1" x14ac:dyDescent="0.2">
      <c r="A116" s="978" t="str">
        <f>IFERROR(VLOOKUP(A114,'抽選会用 '!$C$7:$D$28,2,FALSE),"")</f>
        <v>楓ヤング</v>
      </c>
      <c r="B116" s="862">
        <f>BN98</f>
        <v>2</v>
      </c>
      <c r="C116" s="863"/>
      <c r="D116" s="863"/>
      <c r="E116" s="863"/>
      <c r="F116" s="879">
        <f>BJ98</f>
        <v>0</v>
      </c>
      <c r="G116" s="879"/>
      <c r="H116" s="879"/>
      <c r="I116" s="879"/>
      <c r="J116" s="308"/>
      <c r="K116" s="879">
        <f>BE98</f>
        <v>0</v>
      </c>
      <c r="L116" s="879"/>
      <c r="M116" s="879"/>
      <c r="N116" s="879"/>
      <c r="O116" s="863">
        <f>BA98</f>
        <v>0</v>
      </c>
      <c r="P116" s="863"/>
      <c r="Q116" s="863"/>
      <c r="R116" s="864"/>
      <c r="S116" s="862">
        <f>BN104</f>
        <v>0</v>
      </c>
      <c r="T116" s="863"/>
      <c r="U116" s="863"/>
      <c r="V116" s="863"/>
      <c r="W116" s="879">
        <f>BJ104</f>
        <v>0</v>
      </c>
      <c r="X116" s="879"/>
      <c r="Y116" s="879"/>
      <c r="Z116" s="879"/>
      <c r="AA116" s="308"/>
      <c r="AB116" s="879">
        <f>BE104</f>
        <v>0</v>
      </c>
      <c r="AC116" s="879"/>
      <c r="AD116" s="879"/>
      <c r="AE116" s="879"/>
      <c r="AF116" s="863">
        <f>BA104</f>
        <v>2</v>
      </c>
      <c r="AG116" s="863"/>
      <c r="AH116" s="863"/>
      <c r="AI116" s="864"/>
      <c r="AJ116" s="862">
        <f>BN110</f>
        <v>2</v>
      </c>
      <c r="AK116" s="863"/>
      <c r="AL116" s="863"/>
      <c r="AM116" s="863"/>
      <c r="AN116" s="879">
        <f>BJ110</f>
        <v>0</v>
      </c>
      <c r="AO116" s="879"/>
      <c r="AP116" s="879"/>
      <c r="AQ116" s="879"/>
      <c r="AR116" s="308"/>
      <c r="AS116" s="879">
        <f>BE110</f>
        <v>0</v>
      </c>
      <c r="AT116" s="879"/>
      <c r="AU116" s="879"/>
      <c r="AV116" s="879"/>
      <c r="AW116" s="863">
        <f>BA110</f>
        <v>0</v>
      </c>
      <c r="AX116" s="863"/>
      <c r="AY116" s="863"/>
      <c r="AZ116" s="864"/>
      <c r="BA116" s="984"/>
      <c r="BB116" s="985"/>
      <c r="BC116" s="985"/>
      <c r="BD116" s="985"/>
      <c r="BE116" s="985"/>
      <c r="BF116" s="985"/>
      <c r="BG116" s="985"/>
      <c r="BH116" s="985"/>
      <c r="BI116" s="985"/>
      <c r="BJ116" s="985"/>
      <c r="BK116" s="985"/>
      <c r="BL116" s="985"/>
      <c r="BM116" s="985"/>
      <c r="BN116" s="985"/>
      <c r="BO116" s="985"/>
      <c r="BP116" s="985"/>
      <c r="BQ116" s="986"/>
      <c r="BR116" s="862"/>
      <c r="BS116" s="863"/>
      <c r="BT116" s="863"/>
      <c r="BU116" s="864"/>
      <c r="BV116" s="862"/>
      <c r="BW116" s="863"/>
      <c r="BX116" s="863"/>
      <c r="BY116" s="864"/>
      <c r="BZ116" s="862"/>
      <c r="CA116" s="863"/>
      <c r="CB116" s="863"/>
      <c r="CC116" s="864"/>
      <c r="CD116" s="862"/>
      <c r="CE116" s="863"/>
      <c r="CF116" s="863"/>
      <c r="CG116" s="864"/>
      <c r="CH116" s="1003"/>
      <c r="CI116" s="1004"/>
      <c r="CJ116" s="1004"/>
      <c r="CK116" s="1004"/>
      <c r="CL116" s="1004"/>
      <c r="CM116" s="1003"/>
      <c r="CN116" s="1004"/>
      <c r="CO116" s="1004"/>
      <c r="CP116" s="1004"/>
      <c r="CQ116" s="1008"/>
      <c r="CR116" s="1047"/>
      <c r="CS116" s="1048"/>
      <c r="CT116" s="1048"/>
      <c r="CU116" s="1048"/>
      <c r="CV116" s="1048"/>
      <c r="CW116" s="1049"/>
      <c r="CX116" s="862"/>
      <c r="CY116" s="863"/>
      <c r="CZ116" s="863"/>
      <c r="DA116" s="863"/>
      <c r="DB116" s="864"/>
      <c r="DC116" s="361"/>
      <c r="DD116" s="361"/>
      <c r="DE116" s="361"/>
      <c r="DF116" s="361"/>
      <c r="DH116" s="297"/>
      <c r="DI116" s="297"/>
      <c r="DJ116" s="297"/>
      <c r="DK116" s="297"/>
      <c r="DL116" s="297"/>
    </row>
    <row r="117" spans="1:116" ht="7.5" customHeight="1" x14ac:dyDescent="0.2">
      <c r="A117" s="978" t="str">
        <f>IFERROR(VLOOKUP(A116,'抽選会用 '!$C$7:$D$28,3,FALSE),"")</f>
        <v/>
      </c>
      <c r="B117" s="862"/>
      <c r="C117" s="863"/>
      <c r="D117" s="863"/>
      <c r="E117" s="863"/>
      <c r="F117" s="879"/>
      <c r="G117" s="879"/>
      <c r="H117" s="879"/>
      <c r="I117" s="879"/>
      <c r="J117" s="308"/>
      <c r="K117" s="879"/>
      <c r="L117" s="879"/>
      <c r="M117" s="879"/>
      <c r="N117" s="879"/>
      <c r="O117" s="863"/>
      <c r="P117" s="863"/>
      <c r="Q117" s="863"/>
      <c r="R117" s="864"/>
      <c r="S117" s="862"/>
      <c r="T117" s="863"/>
      <c r="U117" s="863"/>
      <c r="V117" s="863"/>
      <c r="W117" s="879"/>
      <c r="X117" s="879"/>
      <c r="Y117" s="879"/>
      <c r="Z117" s="879"/>
      <c r="AA117" s="308"/>
      <c r="AB117" s="879"/>
      <c r="AC117" s="879"/>
      <c r="AD117" s="879"/>
      <c r="AE117" s="879"/>
      <c r="AF117" s="863"/>
      <c r="AG117" s="863"/>
      <c r="AH117" s="863"/>
      <c r="AI117" s="864"/>
      <c r="AJ117" s="862"/>
      <c r="AK117" s="863"/>
      <c r="AL117" s="863"/>
      <c r="AM117" s="863"/>
      <c r="AN117" s="879"/>
      <c r="AO117" s="879"/>
      <c r="AP117" s="879"/>
      <c r="AQ117" s="879"/>
      <c r="AR117" s="308"/>
      <c r="AS117" s="879"/>
      <c r="AT117" s="879"/>
      <c r="AU117" s="879"/>
      <c r="AV117" s="879"/>
      <c r="AW117" s="863"/>
      <c r="AX117" s="863"/>
      <c r="AY117" s="863"/>
      <c r="AZ117" s="864"/>
      <c r="BA117" s="984"/>
      <c r="BB117" s="985"/>
      <c r="BC117" s="985"/>
      <c r="BD117" s="985"/>
      <c r="BE117" s="985"/>
      <c r="BF117" s="985"/>
      <c r="BG117" s="985"/>
      <c r="BH117" s="985"/>
      <c r="BI117" s="985"/>
      <c r="BJ117" s="985"/>
      <c r="BK117" s="985"/>
      <c r="BL117" s="985"/>
      <c r="BM117" s="985"/>
      <c r="BN117" s="985"/>
      <c r="BO117" s="985"/>
      <c r="BP117" s="985"/>
      <c r="BQ117" s="986"/>
      <c r="BR117" s="862"/>
      <c r="BS117" s="863"/>
      <c r="BT117" s="863"/>
      <c r="BU117" s="864"/>
      <c r="BV117" s="862"/>
      <c r="BW117" s="863"/>
      <c r="BX117" s="863"/>
      <c r="BY117" s="864"/>
      <c r="BZ117" s="862"/>
      <c r="CA117" s="863"/>
      <c r="CB117" s="863"/>
      <c r="CC117" s="864"/>
      <c r="CD117" s="862"/>
      <c r="CE117" s="863"/>
      <c r="CF117" s="863"/>
      <c r="CG117" s="864"/>
      <c r="CH117" s="1003"/>
      <c r="CI117" s="1004"/>
      <c r="CJ117" s="1004"/>
      <c r="CK117" s="1004"/>
      <c r="CL117" s="1004"/>
      <c r="CM117" s="1003"/>
      <c r="CN117" s="1004"/>
      <c r="CO117" s="1004"/>
      <c r="CP117" s="1004"/>
      <c r="CQ117" s="1008"/>
      <c r="CR117" s="1047"/>
      <c r="CS117" s="1048"/>
      <c r="CT117" s="1048"/>
      <c r="CU117" s="1048"/>
      <c r="CV117" s="1048"/>
      <c r="CW117" s="1049"/>
      <c r="CX117" s="862"/>
      <c r="CY117" s="863"/>
      <c r="CZ117" s="863"/>
      <c r="DA117" s="863"/>
      <c r="DB117" s="864"/>
      <c r="DC117" s="361"/>
      <c r="DD117" s="361"/>
      <c r="DE117" s="361"/>
      <c r="DF117" s="361"/>
      <c r="DH117" s="297"/>
      <c r="DI117" s="297"/>
      <c r="DJ117" s="297"/>
      <c r="DK117" s="297"/>
      <c r="DL117" s="297"/>
    </row>
    <row r="118" spans="1:116" ht="7.5" customHeight="1" x14ac:dyDescent="0.2">
      <c r="A118" s="304"/>
      <c r="B118" s="299"/>
      <c r="E118" s="290"/>
      <c r="F118" s="879">
        <f>BJ100</f>
        <v>21</v>
      </c>
      <c r="G118" s="879"/>
      <c r="H118" s="879"/>
      <c r="I118" s="879"/>
      <c r="J118" s="308"/>
      <c r="K118" s="879">
        <f>BE100</f>
        <v>14</v>
      </c>
      <c r="L118" s="879"/>
      <c r="M118" s="879"/>
      <c r="N118" s="879"/>
      <c r="O118" s="291"/>
      <c r="P118" s="291"/>
      <c r="Q118" s="291"/>
      <c r="S118" s="304"/>
      <c r="T118" s="290"/>
      <c r="U118" s="290"/>
      <c r="V118" s="290"/>
      <c r="W118" s="879">
        <f>BJ106</f>
        <v>14</v>
      </c>
      <c r="X118" s="879"/>
      <c r="Y118" s="879"/>
      <c r="Z118" s="879"/>
      <c r="AA118" s="308"/>
      <c r="AB118" s="879">
        <f>BE106</f>
        <v>21</v>
      </c>
      <c r="AC118" s="879"/>
      <c r="AD118" s="879"/>
      <c r="AE118" s="879"/>
      <c r="AF118" s="291"/>
      <c r="AG118" s="291"/>
      <c r="AH118" s="291"/>
      <c r="AJ118" s="299"/>
      <c r="AK118" s="290"/>
      <c r="AL118" s="290"/>
      <c r="AM118" s="290"/>
      <c r="AN118" s="879">
        <f>BJ112</f>
        <v>21</v>
      </c>
      <c r="AO118" s="879"/>
      <c r="AP118" s="879"/>
      <c r="AQ118" s="879"/>
      <c r="AR118" s="308"/>
      <c r="AS118" s="879">
        <f>BE112</f>
        <v>11</v>
      </c>
      <c r="AT118" s="879"/>
      <c r="AU118" s="879"/>
      <c r="AV118" s="879"/>
      <c r="AZ118" s="517"/>
      <c r="BA118" s="984"/>
      <c r="BB118" s="985"/>
      <c r="BC118" s="985"/>
      <c r="BD118" s="985"/>
      <c r="BE118" s="985"/>
      <c r="BF118" s="985"/>
      <c r="BG118" s="985"/>
      <c r="BH118" s="985"/>
      <c r="BI118" s="985"/>
      <c r="BJ118" s="985"/>
      <c r="BK118" s="985"/>
      <c r="BL118" s="985"/>
      <c r="BM118" s="985"/>
      <c r="BN118" s="985"/>
      <c r="BO118" s="985"/>
      <c r="BP118" s="985"/>
      <c r="BQ118" s="986"/>
      <c r="BR118" s="862"/>
      <c r="BS118" s="863"/>
      <c r="BT118" s="863"/>
      <c r="BU118" s="864"/>
      <c r="BV118" s="862"/>
      <c r="BW118" s="863"/>
      <c r="BX118" s="863"/>
      <c r="BY118" s="864"/>
      <c r="BZ118" s="862"/>
      <c r="CA118" s="863"/>
      <c r="CB118" s="863"/>
      <c r="CC118" s="864"/>
      <c r="CD118" s="862"/>
      <c r="CE118" s="863"/>
      <c r="CF118" s="863"/>
      <c r="CG118" s="864"/>
      <c r="CH118" s="1003"/>
      <c r="CI118" s="1004"/>
      <c r="CJ118" s="1004"/>
      <c r="CK118" s="1004"/>
      <c r="CL118" s="1004"/>
      <c r="CM118" s="1003"/>
      <c r="CN118" s="1004"/>
      <c r="CO118" s="1004"/>
      <c r="CP118" s="1004"/>
      <c r="CQ118" s="1008"/>
      <c r="CR118" s="1047"/>
      <c r="CS118" s="1048"/>
      <c r="CT118" s="1048"/>
      <c r="CU118" s="1048"/>
      <c r="CV118" s="1048"/>
      <c r="CW118" s="1049"/>
      <c r="CX118" s="862"/>
      <c r="CY118" s="863"/>
      <c r="CZ118" s="863"/>
      <c r="DA118" s="863"/>
      <c r="DB118" s="864"/>
      <c r="DC118" s="361"/>
      <c r="DD118" s="361"/>
      <c r="DE118" s="361"/>
      <c r="DF118" s="361"/>
      <c r="DH118" s="297"/>
      <c r="DI118" s="297"/>
      <c r="DJ118" s="297"/>
      <c r="DK118" s="297"/>
      <c r="DL118" s="297"/>
    </row>
    <row r="119" spans="1:116" ht="7.5" customHeight="1" x14ac:dyDescent="0.2">
      <c r="A119" s="306"/>
      <c r="B119" s="301"/>
      <c r="C119" s="302"/>
      <c r="D119" s="302"/>
      <c r="E119" s="302"/>
      <c r="F119" s="979"/>
      <c r="G119" s="979"/>
      <c r="H119" s="979"/>
      <c r="I119" s="979"/>
      <c r="J119" s="310"/>
      <c r="K119" s="979"/>
      <c r="L119" s="979"/>
      <c r="M119" s="979"/>
      <c r="N119" s="979"/>
      <c r="O119" s="524"/>
      <c r="P119" s="524"/>
      <c r="Q119" s="524"/>
      <c r="R119" s="520"/>
      <c r="S119" s="306"/>
      <c r="T119" s="302"/>
      <c r="U119" s="302"/>
      <c r="V119" s="302"/>
      <c r="W119" s="979"/>
      <c r="X119" s="979"/>
      <c r="Y119" s="979"/>
      <c r="Z119" s="979"/>
      <c r="AA119" s="310"/>
      <c r="AB119" s="979"/>
      <c r="AC119" s="979"/>
      <c r="AD119" s="979"/>
      <c r="AE119" s="979"/>
      <c r="AF119" s="524"/>
      <c r="AG119" s="524"/>
      <c r="AH119" s="524"/>
      <c r="AI119" s="520"/>
      <c r="AJ119" s="301"/>
      <c r="AK119" s="302"/>
      <c r="AL119" s="302"/>
      <c r="AM119" s="302"/>
      <c r="AN119" s="979"/>
      <c r="AO119" s="979"/>
      <c r="AP119" s="979"/>
      <c r="AQ119" s="979"/>
      <c r="AR119" s="310"/>
      <c r="AS119" s="979"/>
      <c r="AT119" s="979"/>
      <c r="AU119" s="979"/>
      <c r="AV119" s="979"/>
      <c r="AW119" s="524"/>
      <c r="AX119" s="524"/>
      <c r="AY119" s="524"/>
      <c r="AZ119" s="521"/>
      <c r="BA119" s="987"/>
      <c r="BB119" s="988"/>
      <c r="BC119" s="988"/>
      <c r="BD119" s="988"/>
      <c r="BE119" s="988"/>
      <c r="BF119" s="988"/>
      <c r="BG119" s="988"/>
      <c r="BH119" s="988"/>
      <c r="BI119" s="988"/>
      <c r="BJ119" s="988"/>
      <c r="BK119" s="988"/>
      <c r="BL119" s="988"/>
      <c r="BM119" s="988"/>
      <c r="BN119" s="988"/>
      <c r="BO119" s="988"/>
      <c r="BP119" s="988"/>
      <c r="BQ119" s="989"/>
      <c r="BR119" s="865"/>
      <c r="BS119" s="866"/>
      <c r="BT119" s="866"/>
      <c r="BU119" s="867"/>
      <c r="BV119" s="865"/>
      <c r="BW119" s="866"/>
      <c r="BX119" s="866"/>
      <c r="BY119" s="867"/>
      <c r="BZ119" s="865"/>
      <c r="CA119" s="866"/>
      <c r="CB119" s="866"/>
      <c r="CC119" s="867"/>
      <c r="CD119" s="865"/>
      <c r="CE119" s="866"/>
      <c r="CF119" s="866"/>
      <c r="CG119" s="867"/>
      <c r="CH119" s="1005"/>
      <c r="CI119" s="1006"/>
      <c r="CJ119" s="1006"/>
      <c r="CK119" s="1006"/>
      <c r="CL119" s="1006"/>
      <c r="CM119" s="1005"/>
      <c r="CN119" s="1006"/>
      <c r="CO119" s="1006"/>
      <c r="CP119" s="1006"/>
      <c r="CQ119" s="1009"/>
      <c r="CR119" s="1050"/>
      <c r="CS119" s="1051"/>
      <c r="CT119" s="1051"/>
      <c r="CU119" s="1051"/>
      <c r="CV119" s="1051"/>
      <c r="CW119" s="1052"/>
      <c r="CX119" s="865"/>
      <c r="CY119" s="866"/>
      <c r="CZ119" s="866"/>
      <c r="DA119" s="866"/>
      <c r="DB119" s="867"/>
      <c r="DC119" s="361"/>
      <c r="DD119" s="361"/>
      <c r="DE119" s="361"/>
      <c r="DF119" s="361"/>
      <c r="DH119" s="297"/>
      <c r="DI119" s="297"/>
      <c r="DJ119" s="297"/>
      <c r="DK119" s="297"/>
      <c r="DL119" s="297"/>
    </row>
    <row r="120" spans="1:116" ht="8.1" customHeight="1" x14ac:dyDescent="0.2">
      <c r="DB120" s="361"/>
      <c r="DC120" s="361"/>
      <c r="DD120" s="361"/>
      <c r="DE120" s="361"/>
      <c r="DF120" s="361"/>
    </row>
    <row r="121" spans="1:116" ht="8.1" customHeight="1" x14ac:dyDescent="0.2">
      <c r="DB121" s="361"/>
      <c r="DC121" s="361"/>
      <c r="DD121" s="361"/>
      <c r="DE121" s="361"/>
      <c r="DF121" s="361"/>
    </row>
    <row r="122" spans="1:116" ht="8.1" customHeight="1" x14ac:dyDescent="0.2">
      <c r="DB122" s="361"/>
      <c r="DC122" s="361"/>
      <c r="DD122" s="361"/>
      <c r="DE122" s="361"/>
      <c r="DF122" s="361"/>
    </row>
    <row r="123" spans="1:116" ht="8.1" customHeight="1" x14ac:dyDescent="0.2">
      <c r="DB123" s="361"/>
      <c r="DC123" s="361"/>
      <c r="DD123" s="361"/>
      <c r="DE123" s="361"/>
      <c r="DF123" s="361"/>
    </row>
    <row r="124" spans="1:116" ht="8.1" customHeight="1" x14ac:dyDescent="0.2">
      <c r="DB124" s="361"/>
      <c r="DC124" s="361"/>
      <c r="DD124" s="361"/>
      <c r="DE124" s="361"/>
      <c r="DF124" s="361"/>
    </row>
    <row r="125" spans="1:116" ht="8.1" customHeight="1" x14ac:dyDescent="0.2">
      <c r="DB125" s="361"/>
      <c r="DC125" s="361"/>
      <c r="DD125" s="361"/>
      <c r="DE125" s="361"/>
      <c r="DF125" s="361"/>
    </row>
    <row r="126" spans="1:116" ht="8.1" customHeight="1" x14ac:dyDescent="0.2">
      <c r="DB126" s="361"/>
      <c r="DC126" s="361"/>
      <c r="DD126" s="361"/>
      <c r="DE126" s="361"/>
      <c r="DF126" s="361"/>
    </row>
    <row r="127" spans="1:116" ht="8.1" customHeight="1" x14ac:dyDescent="0.2">
      <c r="DB127" s="361"/>
      <c r="DC127" s="361"/>
      <c r="DD127" s="361"/>
      <c r="DE127" s="361"/>
      <c r="DF127" s="361"/>
    </row>
    <row r="128" spans="1:116" ht="8.1" customHeight="1" x14ac:dyDescent="0.2">
      <c r="DB128" s="361"/>
      <c r="DC128" s="361"/>
      <c r="DD128" s="361"/>
      <c r="DE128" s="361"/>
      <c r="DF128" s="361"/>
    </row>
    <row r="129" spans="106:110" ht="8.1" customHeight="1" x14ac:dyDescent="0.2">
      <c r="DB129" s="361"/>
      <c r="DC129" s="361"/>
      <c r="DD129" s="361"/>
      <c r="DE129" s="361"/>
      <c r="DF129" s="361"/>
    </row>
    <row r="130" spans="106:110" ht="8.1" customHeight="1" x14ac:dyDescent="0.2">
      <c r="DB130" s="361"/>
      <c r="DC130" s="361"/>
      <c r="DD130" s="361"/>
      <c r="DE130" s="361"/>
      <c r="DF130" s="361"/>
    </row>
    <row r="131" spans="106:110" ht="8.1" customHeight="1" x14ac:dyDescent="0.2">
      <c r="DB131" s="361"/>
      <c r="DC131" s="361"/>
      <c r="DD131" s="361"/>
      <c r="DE131" s="361"/>
      <c r="DF131" s="361"/>
    </row>
    <row r="132" spans="106:110" ht="8.1" customHeight="1" x14ac:dyDescent="0.2">
      <c r="DB132" s="361"/>
      <c r="DC132" s="361"/>
      <c r="DD132" s="361"/>
      <c r="DE132" s="361"/>
      <c r="DF132" s="361"/>
    </row>
    <row r="133" spans="106:110" ht="8.1" customHeight="1" x14ac:dyDescent="0.2">
      <c r="DB133" s="361"/>
      <c r="DC133" s="361"/>
      <c r="DD133" s="361"/>
      <c r="DE133" s="361"/>
      <c r="DF133" s="361"/>
    </row>
    <row r="134" spans="106:110" ht="8.1" customHeight="1" x14ac:dyDescent="0.2">
      <c r="DB134" s="361"/>
      <c r="DC134" s="361"/>
      <c r="DD134" s="361"/>
      <c r="DE134" s="361"/>
      <c r="DF134" s="361"/>
    </row>
    <row r="135" spans="106:110" ht="8.1" customHeight="1" x14ac:dyDescent="0.2">
      <c r="DB135" s="361"/>
      <c r="DC135" s="361"/>
      <c r="DD135" s="361"/>
      <c r="DE135" s="361"/>
      <c r="DF135" s="361"/>
    </row>
    <row r="136" spans="106:110" ht="8.1" customHeight="1" x14ac:dyDescent="0.2">
      <c r="DB136" s="361"/>
      <c r="DC136" s="361"/>
      <c r="DD136" s="361"/>
      <c r="DE136" s="361"/>
      <c r="DF136" s="361"/>
    </row>
    <row r="137" spans="106:110" ht="8.1" customHeight="1" x14ac:dyDescent="0.2"/>
    <row r="138" spans="106:110" ht="8.1" customHeight="1" x14ac:dyDescent="0.2"/>
    <row r="139" spans="106:110" ht="8.1" customHeight="1" x14ac:dyDescent="0.2"/>
    <row r="140" spans="106:110" ht="8.1" customHeight="1" x14ac:dyDescent="0.2"/>
    <row r="141" spans="106:110" ht="8.1" customHeight="1" x14ac:dyDescent="0.2"/>
    <row r="142" spans="106:110" ht="8.1" customHeight="1" x14ac:dyDescent="0.2"/>
    <row r="143" spans="106:110" ht="8.1" customHeight="1" x14ac:dyDescent="0.2"/>
    <row r="144" spans="106:110" ht="8.1" customHeight="1" x14ac:dyDescent="0.2"/>
    <row r="145" ht="8.1" customHeight="1" x14ac:dyDescent="0.2"/>
    <row r="146" ht="8.1" customHeight="1" x14ac:dyDescent="0.2"/>
    <row r="147" ht="8.1" customHeight="1" x14ac:dyDescent="0.2"/>
    <row r="148" ht="8.1" customHeight="1" x14ac:dyDescent="0.2"/>
    <row r="149" ht="8.1" customHeight="1" x14ac:dyDescent="0.2"/>
    <row r="150" ht="8.1" customHeight="1" x14ac:dyDescent="0.2"/>
    <row r="151" ht="8.1" customHeight="1" x14ac:dyDescent="0.2"/>
    <row r="152" ht="8.1" customHeight="1" x14ac:dyDescent="0.2"/>
    <row r="153" ht="8.1" customHeight="1" x14ac:dyDescent="0.2"/>
    <row r="154" ht="8.1" customHeight="1" x14ac:dyDescent="0.2"/>
    <row r="155" ht="8.1" customHeight="1" x14ac:dyDescent="0.2"/>
    <row r="156" ht="8.1" customHeight="1" x14ac:dyDescent="0.2"/>
  </sheetData>
  <mergeCells count="526">
    <mergeCell ref="K118:N119"/>
    <mergeCell ref="W118:Z119"/>
    <mergeCell ref="AB118:AE119"/>
    <mergeCell ref="AN118:AQ119"/>
    <mergeCell ref="AS118:AV119"/>
    <mergeCell ref="W116:Z117"/>
    <mergeCell ref="AB116:AE117"/>
    <mergeCell ref="AF116:AI117"/>
    <mergeCell ref="AJ116:AM117"/>
    <mergeCell ref="AN116:AQ117"/>
    <mergeCell ref="AS116:AV117"/>
    <mergeCell ref="CH114:CL119"/>
    <mergeCell ref="CM114:CQ119"/>
    <mergeCell ref="CR114:CW119"/>
    <mergeCell ref="CX114:DB119"/>
    <mergeCell ref="A116:A117"/>
    <mergeCell ref="B116:E117"/>
    <mergeCell ref="F116:I117"/>
    <mergeCell ref="K116:N117"/>
    <mergeCell ref="O116:R117"/>
    <mergeCell ref="S116:V117"/>
    <mergeCell ref="AS114:AV115"/>
    <mergeCell ref="BA114:BQ119"/>
    <mergeCell ref="BR114:BU119"/>
    <mergeCell ref="BV114:BY119"/>
    <mergeCell ref="BZ114:CC119"/>
    <mergeCell ref="CD114:CG119"/>
    <mergeCell ref="AW116:AZ117"/>
    <mergeCell ref="A114:A115"/>
    <mergeCell ref="F114:I115"/>
    <mergeCell ref="K114:N115"/>
    <mergeCell ref="W114:Z115"/>
    <mergeCell ref="AB114:AE115"/>
    <mergeCell ref="AN114:AQ115"/>
    <mergeCell ref="F118:I119"/>
    <mergeCell ref="BA110:BD111"/>
    <mergeCell ref="BE110:BH111"/>
    <mergeCell ref="BJ110:BM111"/>
    <mergeCell ref="BN110:BQ111"/>
    <mergeCell ref="F112:I113"/>
    <mergeCell ref="K112:N113"/>
    <mergeCell ref="W112:Z113"/>
    <mergeCell ref="AB112:AE113"/>
    <mergeCell ref="BE112:BH113"/>
    <mergeCell ref="BJ112:BM113"/>
    <mergeCell ref="AB110:AE111"/>
    <mergeCell ref="AF110:AI111"/>
    <mergeCell ref="CD108:CG113"/>
    <mergeCell ref="CH108:CL113"/>
    <mergeCell ref="CM108:CQ113"/>
    <mergeCell ref="CR108:CW113"/>
    <mergeCell ref="CX108:DB113"/>
    <mergeCell ref="A110:A111"/>
    <mergeCell ref="B110:E111"/>
    <mergeCell ref="F110:I111"/>
    <mergeCell ref="K110:N111"/>
    <mergeCell ref="O110:R111"/>
    <mergeCell ref="BE108:BH109"/>
    <mergeCell ref="BJ108:BM109"/>
    <mergeCell ref="BN108:BQ109"/>
    <mergeCell ref="BR108:BU113"/>
    <mergeCell ref="BV108:BY113"/>
    <mergeCell ref="BZ108:CC113"/>
    <mergeCell ref="A108:A109"/>
    <mergeCell ref="F108:I109"/>
    <mergeCell ref="K108:N109"/>
    <mergeCell ref="W108:Z109"/>
    <mergeCell ref="AB108:AE109"/>
    <mergeCell ref="AJ108:AZ113"/>
    <mergeCell ref="S110:V111"/>
    <mergeCell ref="W110:Z111"/>
    <mergeCell ref="BN104:BQ105"/>
    <mergeCell ref="CM102:CQ107"/>
    <mergeCell ref="CR102:CW107"/>
    <mergeCell ref="CX102:DB107"/>
    <mergeCell ref="A104:A105"/>
    <mergeCell ref="B104:E105"/>
    <mergeCell ref="F104:I105"/>
    <mergeCell ref="K104:N105"/>
    <mergeCell ref="O104:R105"/>
    <mergeCell ref="AJ104:AM105"/>
    <mergeCell ref="AN104:AQ105"/>
    <mergeCell ref="BN102:BQ103"/>
    <mergeCell ref="BR102:BU107"/>
    <mergeCell ref="BV102:BY107"/>
    <mergeCell ref="BZ102:CC107"/>
    <mergeCell ref="CD102:CG107"/>
    <mergeCell ref="CH102:CL107"/>
    <mergeCell ref="F106:I107"/>
    <mergeCell ref="K106:N107"/>
    <mergeCell ref="AN106:AQ107"/>
    <mergeCell ref="AS106:AV107"/>
    <mergeCell ref="BE106:BH107"/>
    <mergeCell ref="BJ106:BM107"/>
    <mergeCell ref="AS104:AV105"/>
    <mergeCell ref="A102:A103"/>
    <mergeCell ref="F102:I103"/>
    <mergeCell ref="K102:N103"/>
    <mergeCell ref="S102:AI107"/>
    <mergeCell ref="AN102:AQ103"/>
    <mergeCell ref="AS102:AV103"/>
    <mergeCell ref="AW102:AZ103"/>
    <mergeCell ref="BE102:BH103"/>
    <mergeCell ref="BJ102:BM103"/>
    <mergeCell ref="AW104:AZ105"/>
    <mergeCell ref="BA104:BD105"/>
    <mergeCell ref="BE104:BH105"/>
    <mergeCell ref="BJ104:BM105"/>
    <mergeCell ref="CR96:CW101"/>
    <mergeCell ref="CX96:DB101"/>
    <mergeCell ref="A98:A99"/>
    <mergeCell ref="S98:V99"/>
    <mergeCell ref="W98:Z99"/>
    <mergeCell ref="AB98:AE99"/>
    <mergeCell ref="AF98:AI99"/>
    <mergeCell ref="AJ98:AM99"/>
    <mergeCell ref="AN98:AQ99"/>
    <mergeCell ref="AS98:AV99"/>
    <mergeCell ref="BR96:BU101"/>
    <mergeCell ref="BV96:BY101"/>
    <mergeCell ref="BZ96:CC101"/>
    <mergeCell ref="CD96:CG101"/>
    <mergeCell ref="CH96:CL101"/>
    <mergeCell ref="CM96:CQ101"/>
    <mergeCell ref="AN96:AQ97"/>
    <mergeCell ref="AS96:AV97"/>
    <mergeCell ref="AW96:AZ97"/>
    <mergeCell ref="BE96:BH97"/>
    <mergeCell ref="BJ96:BM97"/>
    <mergeCell ref="BN96:BQ97"/>
    <mergeCell ref="AW98:AZ99"/>
    <mergeCell ref="BA98:BD99"/>
    <mergeCell ref="A96:A97"/>
    <mergeCell ref="B96:R101"/>
    <mergeCell ref="W96:Z97"/>
    <mergeCell ref="AB96:AE97"/>
    <mergeCell ref="AF96:AI97"/>
    <mergeCell ref="A92:A95"/>
    <mergeCell ref="BR92:BU95"/>
    <mergeCell ref="BV92:BY95"/>
    <mergeCell ref="BZ92:CG93"/>
    <mergeCell ref="BE98:BH99"/>
    <mergeCell ref="BJ98:BM99"/>
    <mergeCell ref="BN98:BQ99"/>
    <mergeCell ref="W100:Z101"/>
    <mergeCell ref="AB100:AE101"/>
    <mergeCell ref="AN100:AQ101"/>
    <mergeCell ref="AS100:AV101"/>
    <mergeCell ref="BE100:BH101"/>
    <mergeCell ref="BJ100:BM101"/>
    <mergeCell ref="CH82:CL87"/>
    <mergeCell ref="CM82:CQ87"/>
    <mergeCell ref="CR82:CW87"/>
    <mergeCell ref="BV82:BY87"/>
    <mergeCell ref="BZ82:CC87"/>
    <mergeCell ref="CD82:CG87"/>
    <mergeCell ref="CX92:DB95"/>
    <mergeCell ref="B93:R94"/>
    <mergeCell ref="S93:AI94"/>
    <mergeCell ref="AJ93:AZ94"/>
    <mergeCell ref="BA93:BQ94"/>
    <mergeCell ref="F86:I87"/>
    <mergeCell ref="K86:N87"/>
    <mergeCell ref="W86:Z87"/>
    <mergeCell ref="AB86:AE87"/>
    <mergeCell ref="AN86:AQ87"/>
    <mergeCell ref="AS86:AV87"/>
    <mergeCell ref="CX82:DB87"/>
    <mergeCell ref="BZ94:CC95"/>
    <mergeCell ref="CD94:CG95"/>
    <mergeCell ref="CH94:CL95"/>
    <mergeCell ref="CM94:CQ95"/>
    <mergeCell ref="CR94:CW95"/>
    <mergeCell ref="CH92:CW93"/>
    <mergeCell ref="A84:A85"/>
    <mergeCell ref="B84:E85"/>
    <mergeCell ref="F84:I85"/>
    <mergeCell ref="K84:N85"/>
    <mergeCell ref="O84:R85"/>
    <mergeCell ref="S84:V85"/>
    <mergeCell ref="AS82:AV83"/>
    <mergeCell ref="BA82:BQ87"/>
    <mergeCell ref="BR82:BU87"/>
    <mergeCell ref="AW84:AZ85"/>
    <mergeCell ref="A82:A83"/>
    <mergeCell ref="F82:I83"/>
    <mergeCell ref="K82:N83"/>
    <mergeCell ref="W82:Z83"/>
    <mergeCell ref="AB82:AE83"/>
    <mergeCell ref="AN82:AQ83"/>
    <mergeCell ref="W84:Z85"/>
    <mergeCell ref="AB84:AE85"/>
    <mergeCell ref="AF84:AI85"/>
    <mergeCell ref="AJ84:AM85"/>
    <mergeCell ref="AN84:AQ85"/>
    <mergeCell ref="AS84:AV85"/>
    <mergeCell ref="BA78:BD79"/>
    <mergeCell ref="BE78:BH79"/>
    <mergeCell ref="BJ78:BM79"/>
    <mergeCell ref="BN78:BQ79"/>
    <mergeCell ref="F80:I81"/>
    <mergeCell ref="K80:N81"/>
    <mergeCell ref="W80:Z81"/>
    <mergeCell ref="AB80:AE81"/>
    <mergeCell ref="BE80:BH81"/>
    <mergeCell ref="BJ80:BM81"/>
    <mergeCell ref="AB78:AE79"/>
    <mergeCell ref="AF78:AI79"/>
    <mergeCell ref="CD76:CG81"/>
    <mergeCell ref="CH76:CL81"/>
    <mergeCell ref="CM76:CQ81"/>
    <mergeCell ref="CR76:CW81"/>
    <mergeCell ref="CX76:DB81"/>
    <mergeCell ref="A78:A79"/>
    <mergeCell ref="B78:E79"/>
    <mergeCell ref="F78:I79"/>
    <mergeCell ref="K78:N79"/>
    <mergeCell ref="O78:R79"/>
    <mergeCell ref="BE76:BH77"/>
    <mergeCell ref="BJ76:BM77"/>
    <mergeCell ref="BN76:BQ77"/>
    <mergeCell ref="BR76:BU81"/>
    <mergeCell ref="BV76:BY81"/>
    <mergeCell ref="BZ76:CC81"/>
    <mergeCell ref="A76:A77"/>
    <mergeCell ref="F76:I77"/>
    <mergeCell ref="K76:N77"/>
    <mergeCell ref="W76:Z77"/>
    <mergeCell ref="AB76:AE77"/>
    <mergeCell ref="AJ76:AZ81"/>
    <mergeCell ref="S78:V79"/>
    <mergeCell ref="W78:Z79"/>
    <mergeCell ref="BZ70:CC75"/>
    <mergeCell ref="CD70:CG75"/>
    <mergeCell ref="CH70:CL75"/>
    <mergeCell ref="CM70:CQ75"/>
    <mergeCell ref="CR70:CW75"/>
    <mergeCell ref="CX70:DB75"/>
    <mergeCell ref="AW70:AZ71"/>
    <mergeCell ref="BE70:BH71"/>
    <mergeCell ref="BJ70:BM71"/>
    <mergeCell ref="BN70:BQ71"/>
    <mergeCell ref="BR70:BU75"/>
    <mergeCell ref="BV70:BY75"/>
    <mergeCell ref="BE72:BH73"/>
    <mergeCell ref="BJ72:BM73"/>
    <mergeCell ref="BN72:BQ73"/>
    <mergeCell ref="BE74:BH75"/>
    <mergeCell ref="BJ74:BM75"/>
    <mergeCell ref="AW72:AZ73"/>
    <mergeCell ref="BA72:BD73"/>
    <mergeCell ref="BJ66:BM67"/>
    <mergeCell ref="A70:A71"/>
    <mergeCell ref="F70:I71"/>
    <mergeCell ref="K70:N71"/>
    <mergeCell ref="S70:AI75"/>
    <mergeCell ref="AN70:AQ71"/>
    <mergeCell ref="AS70:AV71"/>
    <mergeCell ref="A72:A73"/>
    <mergeCell ref="B72:E73"/>
    <mergeCell ref="F72:I73"/>
    <mergeCell ref="K72:N73"/>
    <mergeCell ref="F74:I75"/>
    <mergeCell ref="K74:N75"/>
    <mergeCell ref="AN74:AQ75"/>
    <mergeCell ref="AS74:AV75"/>
    <mergeCell ref="O72:R73"/>
    <mergeCell ref="AJ72:AM73"/>
    <mergeCell ref="AN72:AQ73"/>
    <mergeCell ref="AS72:AV73"/>
    <mergeCell ref="CH64:CL69"/>
    <mergeCell ref="CM64:CQ69"/>
    <mergeCell ref="CR64:CW69"/>
    <mergeCell ref="CX64:DB69"/>
    <mergeCell ref="A66:A67"/>
    <mergeCell ref="S66:V67"/>
    <mergeCell ref="W66:Z67"/>
    <mergeCell ref="AB66:AE67"/>
    <mergeCell ref="AF66:AI67"/>
    <mergeCell ref="AJ66:AM67"/>
    <mergeCell ref="BJ64:BM65"/>
    <mergeCell ref="BN64:BQ65"/>
    <mergeCell ref="BR64:BU69"/>
    <mergeCell ref="BV64:BY69"/>
    <mergeCell ref="BZ64:CC69"/>
    <mergeCell ref="CD64:CG69"/>
    <mergeCell ref="BN66:BQ67"/>
    <mergeCell ref="W68:Z69"/>
    <mergeCell ref="AB68:AE69"/>
    <mergeCell ref="AN68:AQ69"/>
    <mergeCell ref="AS68:AV69"/>
    <mergeCell ref="BE68:BH69"/>
    <mergeCell ref="BJ68:BM69"/>
    <mergeCell ref="AN66:AQ67"/>
    <mergeCell ref="A64:A65"/>
    <mergeCell ref="B64:R69"/>
    <mergeCell ref="W64:Z65"/>
    <mergeCell ref="AB64:AE65"/>
    <mergeCell ref="AF64:AI65"/>
    <mergeCell ref="AN64:AQ65"/>
    <mergeCell ref="AS64:AV65"/>
    <mergeCell ref="AW64:AZ65"/>
    <mergeCell ref="BE64:BH65"/>
    <mergeCell ref="AS66:AV67"/>
    <mergeCell ref="AW66:AZ67"/>
    <mergeCell ref="BA66:BD67"/>
    <mergeCell ref="BE66:BH67"/>
    <mergeCell ref="CH60:CW61"/>
    <mergeCell ref="CX60:DB63"/>
    <mergeCell ref="B61:R62"/>
    <mergeCell ref="S61:AI62"/>
    <mergeCell ref="AJ61:AZ62"/>
    <mergeCell ref="BA61:BQ62"/>
    <mergeCell ref="BZ62:CC63"/>
    <mergeCell ref="CD62:CG63"/>
    <mergeCell ref="CH62:CL63"/>
    <mergeCell ref="CM62:CQ63"/>
    <mergeCell ref="CR62:CW63"/>
    <mergeCell ref="CO50:CT55"/>
    <mergeCell ref="CU50:CY55"/>
    <mergeCell ref="A52:A53"/>
    <mergeCell ref="C52:F53"/>
    <mergeCell ref="G52:J53"/>
    <mergeCell ref="L52:O53"/>
    <mergeCell ref="P52:S53"/>
    <mergeCell ref="V52:Y53"/>
    <mergeCell ref="Z52:AC53"/>
    <mergeCell ref="AE52:AH53"/>
    <mergeCell ref="BG50:BK55"/>
    <mergeCell ref="BL50:BP55"/>
    <mergeCell ref="BQ50:BV55"/>
    <mergeCell ref="CC50:CH55"/>
    <mergeCell ref="CI50:CN55"/>
    <mergeCell ref="G48:J49"/>
    <mergeCell ref="L48:O49"/>
    <mergeCell ref="AS48:AV49"/>
    <mergeCell ref="Z54:AC55"/>
    <mergeCell ref="AE54:AH55"/>
    <mergeCell ref="A60:A63"/>
    <mergeCell ref="BR60:BU63"/>
    <mergeCell ref="BV60:BY63"/>
    <mergeCell ref="BZ60:CG61"/>
    <mergeCell ref="A50:A51"/>
    <mergeCell ref="G50:J51"/>
    <mergeCell ref="L50:O51"/>
    <mergeCell ref="Z50:AC51"/>
    <mergeCell ref="AE50:AH51"/>
    <mergeCell ref="AN50:BF55"/>
    <mergeCell ref="AI52:AL53"/>
    <mergeCell ref="G54:J55"/>
    <mergeCell ref="L54:O55"/>
    <mergeCell ref="CI44:CN49"/>
    <mergeCell ref="CO44:CT49"/>
    <mergeCell ref="CU44:CY49"/>
    <mergeCell ref="A46:A47"/>
    <mergeCell ref="C46:F47"/>
    <mergeCell ref="G46:J47"/>
    <mergeCell ref="L46:O47"/>
    <mergeCell ref="P46:S47"/>
    <mergeCell ref="AO46:AR47"/>
    <mergeCell ref="AS46:AV47"/>
    <mergeCell ref="BB44:BF45"/>
    <mergeCell ref="BG44:BK49"/>
    <mergeCell ref="BL44:BP49"/>
    <mergeCell ref="BQ44:BV49"/>
    <mergeCell ref="CC44:CH49"/>
    <mergeCell ref="BB46:BE47"/>
    <mergeCell ref="A44:A45"/>
    <mergeCell ref="G44:J45"/>
    <mergeCell ref="L44:O45"/>
    <mergeCell ref="U44:AM49"/>
    <mergeCell ref="AS44:AV45"/>
    <mergeCell ref="AX44:BA45"/>
    <mergeCell ref="AX46:BA47"/>
    <mergeCell ref="AX48:BA49"/>
    <mergeCell ref="AO40:AR41"/>
    <mergeCell ref="AX38:BA39"/>
    <mergeCell ref="BB38:BF39"/>
    <mergeCell ref="BG38:BK43"/>
    <mergeCell ref="AX40:BA41"/>
    <mergeCell ref="BB40:BE41"/>
    <mergeCell ref="AX42:BA43"/>
    <mergeCell ref="A38:A39"/>
    <mergeCell ref="B38:T43"/>
    <mergeCell ref="Z38:AC39"/>
    <mergeCell ref="AE38:AH39"/>
    <mergeCell ref="AI38:AM39"/>
    <mergeCell ref="AS38:AV39"/>
    <mergeCell ref="AS40:AV41"/>
    <mergeCell ref="Z42:AC43"/>
    <mergeCell ref="AE42:AH43"/>
    <mergeCell ref="AS42:AV43"/>
    <mergeCell ref="CC38:CH43"/>
    <mergeCell ref="CI38:CN43"/>
    <mergeCell ref="CO38:CT43"/>
    <mergeCell ref="CU38:CY43"/>
    <mergeCell ref="BL38:BP43"/>
    <mergeCell ref="BQ38:BV43"/>
    <mergeCell ref="A34:A37"/>
    <mergeCell ref="BG34:BK37"/>
    <mergeCell ref="BL34:BP37"/>
    <mergeCell ref="BQ34:CB35"/>
    <mergeCell ref="CC34:CT35"/>
    <mergeCell ref="CU34:CY37"/>
    <mergeCell ref="B35:T36"/>
    <mergeCell ref="U35:AM36"/>
    <mergeCell ref="AN35:BF36"/>
    <mergeCell ref="BQ36:BV37"/>
    <mergeCell ref="CC36:CH37"/>
    <mergeCell ref="CI36:CN37"/>
    <mergeCell ref="CO36:CT37"/>
    <mergeCell ref="A40:A41"/>
    <mergeCell ref="V40:Y41"/>
    <mergeCell ref="Z40:AC41"/>
    <mergeCell ref="AE40:AH41"/>
    <mergeCell ref="AI40:AL41"/>
    <mergeCell ref="CO24:CT29"/>
    <mergeCell ref="CU24:CY29"/>
    <mergeCell ref="A26:A27"/>
    <mergeCell ref="C26:F27"/>
    <mergeCell ref="G26:J27"/>
    <mergeCell ref="L26:O27"/>
    <mergeCell ref="P26:S27"/>
    <mergeCell ref="V26:Y27"/>
    <mergeCell ref="Z26:AC27"/>
    <mergeCell ref="AE26:AH27"/>
    <mergeCell ref="BG24:BK29"/>
    <mergeCell ref="BL24:BP29"/>
    <mergeCell ref="BQ24:BV29"/>
    <mergeCell ref="CC24:CH29"/>
    <mergeCell ref="CI24:CN29"/>
    <mergeCell ref="A24:A25"/>
    <mergeCell ref="G24:J25"/>
    <mergeCell ref="L24:O25"/>
    <mergeCell ref="Z24:AC25"/>
    <mergeCell ref="AE24:AH25"/>
    <mergeCell ref="AN24:BF29"/>
    <mergeCell ref="AI26:AL27"/>
    <mergeCell ref="G28:J29"/>
    <mergeCell ref="L28:O29"/>
    <mergeCell ref="Z28:AC29"/>
    <mergeCell ref="AE28:AH29"/>
    <mergeCell ref="CC18:CH23"/>
    <mergeCell ref="BB20:BE21"/>
    <mergeCell ref="A18:A19"/>
    <mergeCell ref="G18:J19"/>
    <mergeCell ref="L18:O19"/>
    <mergeCell ref="U18:AM23"/>
    <mergeCell ref="AS18:AV19"/>
    <mergeCell ref="AX18:BA19"/>
    <mergeCell ref="AX20:BA21"/>
    <mergeCell ref="AX22:BA23"/>
    <mergeCell ref="G22:J23"/>
    <mergeCell ref="L22:O23"/>
    <mergeCell ref="AS22:AV23"/>
    <mergeCell ref="A20:A21"/>
    <mergeCell ref="C20:F21"/>
    <mergeCell ref="G20:J21"/>
    <mergeCell ref="L20:O21"/>
    <mergeCell ref="P20:S21"/>
    <mergeCell ref="AO20:AR21"/>
    <mergeCell ref="AS20:AV21"/>
    <mergeCell ref="BB18:BF19"/>
    <mergeCell ref="BG18:BK23"/>
    <mergeCell ref="A12:A13"/>
    <mergeCell ref="B12:T17"/>
    <mergeCell ref="Z12:AC13"/>
    <mergeCell ref="AE12:AH13"/>
    <mergeCell ref="AI12:AM13"/>
    <mergeCell ref="AS12:AV13"/>
    <mergeCell ref="A8:A11"/>
    <mergeCell ref="BG8:BK11"/>
    <mergeCell ref="BL8:BP11"/>
    <mergeCell ref="A14:A15"/>
    <mergeCell ref="V14:Y15"/>
    <mergeCell ref="Z14:AC15"/>
    <mergeCell ref="AE14:AH15"/>
    <mergeCell ref="AI14:AL15"/>
    <mergeCell ref="AO14:AR15"/>
    <mergeCell ref="AX12:BA13"/>
    <mergeCell ref="BB12:BF13"/>
    <mergeCell ref="BG12:BK17"/>
    <mergeCell ref="BL12:BP17"/>
    <mergeCell ref="AS14:AV15"/>
    <mergeCell ref="AX14:BA15"/>
    <mergeCell ref="BB14:BE15"/>
    <mergeCell ref="Z16:AC17"/>
    <mergeCell ref="AE16:AH17"/>
    <mergeCell ref="A1:CU1"/>
    <mergeCell ref="A2:CU2"/>
    <mergeCell ref="A3:CU3"/>
    <mergeCell ref="BX5:CY5"/>
    <mergeCell ref="B6:G6"/>
    <mergeCell ref="H6:I6"/>
    <mergeCell ref="J6:BM6"/>
    <mergeCell ref="BO6:CA6"/>
    <mergeCell ref="BW10:CB11"/>
    <mergeCell ref="CC10:CH11"/>
    <mergeCell ref="CI10:CN11"/>
    <mergeCell ref="CO10:CT11"/>
    <mergeCell ref="BQ8:CB9"/>
    <mergeCell ref="CC8:CT9"/>
    <mergeCell ref="BW18:CB23"/>
    <mergeCell ref="BW24:CB29"/>
    <mergeCell ref="BW50:CB55"/>
    <mergeCell ref="BW44:CB49"/>
    <mergeCell ref="BW38:CB43"/>
    <mergeCell ref="BW36:CB37"/>
    <mergeCell ref="CU8:CY11"/>
    <mergeCell ref="B9:T10"/>
    <mergeCell ref="U9:AM10"/>
    <mergeCell ref="AN9:BF10"/>
    <mergeCell ref="BQ10:BV11"/>
    <mergeCell ref="BW12:CB17"/>
    <mergeCell ref="CO12:CT17"/>
    <mergeCell ref="CU12:CY17"/>
    <mergeCell ref="BQ12:BV17"/>
    <mergeCell ref="AS16:AV17"/>
    <mergeCell ref="AX16:BA17"/>
    <mergeCell ref="CC12:CH17"/>
    <mergeCell ref="CI12:CN17"/>
    <mergeCell ref="CI18:CN23"/>
    <mergeCell ref="CO18:CT23"/>
    <mergeCell ref="CU18:CY23"/>
    <mergeCell ref="BL18:BP23"/>
    <mergeCell ref="BQ18:BV23"/>
  </mergeCells>
  <phoneticPr fontId="6"/>
  <printOptions horizontalCentered="1"/>
  <pageMargins left="0.27559055118110237" right="0" top="0.59055118110236227" bottom="0" header="0.31496062992125984" footer="0.31496062992125984"/>
  <pageSetup paperSize="9" scale="85" orientation="portrait" verticalDpi="0" r:id="rId1"/>
  <colBreaks count="1" manualBreakCount="1">
    <brk id="111" max="1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DC8E-5C92-4BDF-B836-5253ADF6E211}">
  <sheetPr>
    <tabColor theme="9" tint="0.59999389629810485"/>
  </sheetPr>
  <dimension ref="A1:DJ102"/>
  <sheetViews>
    <sheetView workbookViewId="0">
      <selection activeCell="CO58" sqref="CO58"/>
    </sheetView>
  </sheetViews>
  <sheetFormatPr defaultColWidth="8.88671875" defaultRowHeight="13.2" x14ac:dyDescent="0.2"/>
  <cols>
    <col min="1" max="16" width="1.33203125" style="314" customWidth="1"/>
    <col min="17" max="18" width="1.21875" style="314" customWidth="1"/>
    <col min="19" max="43" width="1.33203125" style="314" customWidth="1"/>
    <col min="44" max="45" width="0.44140625" style="314" customWidth="1"/>
    <col min="46" max="70" width="1.33203125" style="314" customWidth="1"/>
    <col min="71" max="72" width="1.21875" style="314" customWidth="1"/>
    <col min="73" max="243" width="1.33203125" style="314" customWidth="1"/>
    <col min="244" max="16384" width="8.88671875" style="314"/>
  </cols>
  <sheetData>
    <row r="1" spans="1:114" s="409" customFormat="1" ht="19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1079" t="s">
        <v>90</v>
      </c>
      <c r="AL1" s="1079"/>
      <c r="AM1" s="1079"/>
      <c r="AN1" s="1079"/>
      <c r="AO1" s="1079"/>
      <c r="AP1" s="1079"/>
      <c r="AQ1" s="1079"/>
      <c r="AR1" s="1079"/>
      <c r="AS1" s="1079"/>
      <c r="AT1" s="1079"/>
      <c r="AU1" s="1079"/>
      <c r="AV1" s="1079"/>
      <c r="AW1" s="1079"/>
      <c r="AX1" s="1079"/>
      <c r="AY1" s="1079"/>
      <c r="AZ1" s="1079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G1" s="406"/>
      <c r="CH1" s="406"/>
      <c r="CI1" s="406"/>
      <c r="CJ1" s="406"/>
      <c r="CK1" s="406"/>
      <c r="CL1" s="406"/>
      <c r="CM1" s="406"/>
      <c r="CN1" s="406"/>
      <c r="CO1" s="406"/>
      <c r="CP1" s="406"/>
      <c r="CQ1" s="406"/>
      <c r="CR1" s="406"/>
      <c r="CS1" s="406"/>
      <c r="CT1" s="406"/>
      <c r="CU1" s="406"/>
      <c r="CV1" s="406"/>
      <c r="CW1" s="406"/>
      <c r="CX1" s="406"/>
      <c r="CY1" s="406"/>
      <c r="CZ1" s="406"/>
      <c r="DA1" s="406"/>
      <c r="DB1" s="406"/>
      <c r="DC1" s="406"/>
      <c r="DD1" s="406"/>
      <c r="DE1" s="406"/>
      <c r="DF1" s="406"/>
      <c r="DG1" s="406"/>
      <c r="DH1" s="406"/>
      <c r="DI1" s="406"/>
      <c r="DJ1" s="406"/>
    </row>
    <row r="2" spans="1:114" s="409" customFormat="1" ht="19.95" customHeight="1" x14ac:dyDescent="0.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1072" t="s">
        <v>91</v>
      </c>
      <c r="Q2" s="1072"/>
      <c r="R2" s="1072"/>
      <c r="S2" s="1072"/>
      <c r="T2" s="1072"/>
      <c r="U2" s="1072"/>
      <c r="V2" s="1072"/>
      <c r="W2" s="1072"/>
      <c r="X2" s="1072"/>
      <c r="Y2" s="1072"/>
      <c r="Z2" s="1072"/>
      <c r="AA2" s="1072"/>
      <c r="AB2" s="1072"/>
      <c r="AC2" s="1072"/>
      <c r="AD2" s="1072"/>
      <c r="AE2" s="1072"/>
      <c r="AF2" s="1072"/>
      <c r="AG2" s="1072"/>
      <c r="AH2" s="1072"/>
      <c r="AI2" s="1072"/>
      <c r="AJ2" s="1072"/>
      <c r="AK2" s="1072"/>
      <c r="AL2" s="1072"/>
      <c r="AM2" s="1072"/>
      <c r="AN2" s="1072"/>
      <c r="AO2" s="1072"/>
      <c r="AP2" s="1072"/>
      <c r="AQ2" s="1072"/>
      <c r="AR2" s="1072"/>
      <c r="AS2" s="1072"/>
      <c r="AT2" s="1072"/>
      <c r="AU2" s="1072"/>
      <c r="AV2" s="1072"/>
      <c r="AW2" s="1072"/>
      <c r="AX2" s="1072"/>
      <c r="AY2" s="1072"/>
      <c r="AZ2" s="1072"/>
      <c r="BA2" s="1072"/>
      <c r="BB2" s="1072"/>
      <c r="BC2" s="1072"/>
      <c r="BD2" s="1072"/>
      <c r="BE2" s="1072"/>
      <c r="BF2" s="1072"/>
      <c r="BG2" s="1072"/>
      <c r="BH2" s="1072"/>
      <c r="BI2" s="1072"/>
      <c r="BJ2" s="1072"/>
      <c r="BK2" s="1072"/>
      <c r="BL2" s="1072"/>
      <c r="BM2" s="1072"/>
      <c r="BN2" s="1072"/>
      <c r="BO2" s="1072"/>
      <c r="BP2" s="1072"/>
      <c r="BQ2" s="1072"/>
      <c r="BR2" s="1072"/>
      <c r="BS2" s="1072"/>
      <c r="BT2" s="1072"/>
      <c r="BU2" s="1072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10"/>
      <c r="CU2" s="410"/>
      <c r="CV2" s="410"/>
      <c r="CW2" s="410"/>
      <c r="CX2" s="410"/>
      <c r="CY2" s="410"/>
      <c r="CZ2" s="410"/>
      <c r="DA2" s="410"/>
      <c r="DB2" s="410"/>
      <c r="DC2" s="410"/>
      <c r="DD2" s="410"/>
      <c r="DE2" s="410"/>
      <c r="DF2" s="410"/>
      <c r="DG2" s="410"/>
      <c r="DH2" s="410"/>
      <c r="DI2" s="410"/>
      <c r="DJ2" s="410"/>
    </row>
    <row r="3" spans="1:114" s="409" customFormat="1" ht="19.95" customHeight="1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1080" t="s">
        <v>140</v>
      </c>
      <c r="Y3" s="1080"/>
      <c r="Z3" s="1080"/>
      <c r="AA3" s="1080"/>
      <c r="AB3" s="1080"/>
      <c r="AC3" s="1080"/>
      <c r="AD3" s="1080"/>
      <c r="AE3" s="1080"/>
      <c r="AF3" s="1080"/>
      <c r="AG3" s="1080"/>
      <c r="AH3" s="1080"/>
      <c r="AI3" s="1080"/>
      <c r="AJ3" s="1080"/>
      <c r="AK3" s="1080"/>
      <c r="AL3" s="1080"/>
      <c r="AM3" s="1080"/>
      <c r="AN3" s="1080"/>
      <c r="AO3" s="1080"/>
      <c r="AP3" s="1080"/>
      <c r="AQ3" s="1080"/>
      <c r="AR3" s="1080"/>
      <c r="AS3" s="1080"/>
      <c r="AT3" s="1080"/>
      <c r="AU3" s="1080"/>
      <c r="AV3" s="1080"/>
      <c r="AW3" s="1080"/>
      <c r="AX3" s="1080"/>
      <c r="AY3" s="1080"/>
      <c r="AZ3" s="1080"/>
      <c r="BA3" s="1080"/>
      <c r="BB3" s="1080"/>
      <c r="BC3" s="1080"/>
      <c r="BD3" s="1080"/>
      <c r="BE3" s="1080"/>
      <c r="BF3" s="1080"/>
      <c r="BG3" s="1080"/>
      <c r="BH3" s="1080"/>
      <c r="BI3" s="1080"/>
      <c r="BJ3" s="1080"/>
      <c r="BK3" s="1080"/>
      <c r="BL3" s="1080"/>
      <c r="BM3" s="1080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11"/>
      <c r="CU3" s="411"/>
      <c r="CV3" s="411"/>
      <c r="CW3" s="411"/>
      <c r="CX3" s="411"/>
      <c r="CY3" s="411"/>
      <c r="CZ3" s="411"/>
      <c r="DA3" s="411"/>
      <c r="DB3" s="411"/>
      <c r="DC3" s="411"/>
      <c r="DD3" s="411"/>
      <c r="DE3" s="411"/>
      <c r="DF3" s="411"/>
      <c r="DG3" s="411"/>
      <c r="DH3" s="411"/>
      <c r="DI3" s="411"/>
      <c r="DJ3" s="411"/>
    </row>
    <row r="4" spans="1:114" ht="18" customHeight="1" x14ac:dyDescent="0.2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5"/>
      <c r="BT4" s="315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</row>
    <row r="5" spans="1:114" ht="12" customHeight="1" x14ac:dyDescent="0.2">
      <c r="A5" s="317"/>
      <c r="B5" s="317"/>
      <c r="C5" s="318"/>
      <c r="D5" s="318"/>
      <c r="E5" s="318"/>
      <c r="F5" s="318"/>
      <c r="G5" s="319"/>
      <c r="H5" s="319"/>
      <c r="I5" s="319"/>
      <c r="J5" s="319"/>
      <c r="K5" s="319"/>
      <c r="L5" s="319"/>
      <c r="M5" s="319"/>
      <c r="N5" s="319"/>
      <c r="O5" s="319"/>
      <c r="P5" s="92"/>
      <c r="Q5" s="92"/>
      <c r="R5"/>
      <c r="S5"/>
      <c r="T5" s="92"/>
      <c r="U5" s="92"/>
      <c r="V5" s="320"/>
      <c r="W5" s="320"/>
      <c r="X5"/>
      <c r="Y5" s="92"/>
      <c r="Z5" s="92"/>
      <c r="AA5" s="92"/>
      <c r="AB5" s="92"/>
      <c r="AC5"/>
      <c r="AD5"/>
      <c r="AE5"/>
      <c r="AF5" s="92"/>
      <c r="AG5" s="92"/>
      <c r="AH5" s="92"/>
      <c r="AI5" s="92"/>
      <c r="AJ5" s="92"/>
      <c r="AK5" s="92"/>
      <c r="AL5" s="92"/>
      <c r="AM5" s="320"/>
      <c r="AN5" s="320"/>
      <c r="AO5" s="320"/>
      <c r="AP5" s="320"/>
      <c r="AQ5"/>
      <c r="AR5"/>
      <c r="AS5"/>
      <c r="AT5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281"/>
      <c r="BT5" s="281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</row>
    <row r="6" spans="1:114" ht="18" customHeight="1" x14ac:dyDescent="0.2">
      <c r="A6" s="317"/>
      <c r="B6" s="317"/>
      <c r="C6" s="318"/>
      <c r="D6" s="318"/>
      <c r="E6" s="318"/>
      <c r="F6" s="318"/>
      <c r="G6" s="319"/>
      <c r="H6" s="319"/>
      <c r="I6" s="319"/>
      <c r="J6" s="319"/>
      <c r="K6" s="319"/>
      <c r="L6" s="319"/>
      <c r="M6" s="319"/>
      <c r="N6" s="319"/>
      <c r="O6" s="319"/>
      <c r="P6" s="92"/>
      <c r="Q6" s="92"/>
      <c r="R6"/>
      <c r="S6"/>
      <c r="T6" s="92"/>
      <c r="U6" s="92"/>
      <c r="V6" s="320"/>
      <c r="W6" s="320"/>
      <c r="X6"/>
      <c r="Y6" s="92"/>
      <c r="Z6" s="92"/>
      <c r="AA6" s="92"/>
      <c r="AB6" s="92"/>
      <c r="AC6"/>
      <c r="AD6"/>
      <c r="AE6" s="1071" t="s">
        <v>98</v>
      </c>
      <c r="AF6" s="1071"/>
      <c r="AG6" s="1071"/>
      <c r="AH6" s="1071"/>
      <c r="AI6" s="1071"/>
      <c r="AJ6" s="1071"/>
      <c r="AK6" s="1071"/>
      <c r="AL6" s="1071"/>
      <c r="AM6" s="1071"/>
      <c r="AN6" s="1071"/>
      <c r="AO6" s="1071"/>
      <c r="AP6" s="1071"/>
      <c r="AQ6" s="1071"/>
      <c r="AR6" s="1071"/>
      <c r="AS6" s="1071"/>
      <c r="AT6" s="1071"/>
      <c r="AU6" s="1071"/>
      <c r="AV6" s="1071"/>
      <c r="AW6" s="1071"/>
      <c r="AX6" s="1071"/>
      <c r="AY6" s="1071"/>
      <c r="AZ6" s="1071"/>
      <c r="BA6" s="1071"/>
      <c r="BB6" s="1071"/>
      <c r="BC6" s="1071"/>
      <c r="BD6" s="1071"/>
      <c r="BE6" s="107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281"/>
      <c r="BT6" s="281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</row>
    <row r="7" spans="1:114" ht="12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2"/>
      <c r="AX7" s="322"/>
      <c r="AY7" s="322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2"/>
      <c r="BM7" s="322"/>
      <c r="BN7" s="322"/>
      <c r="BO7" s="322"/>
      <c r="BP7" s="322"/>
      <c r="BQ7" s="322"/>
      <c r="BR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</row>
    <row r="8" spans="1:114" ht="18" customHeight="1" x14ac:dyDescent="0.2">
      <c r="A8" s="323"/>
      <c r="B8" s="323"/>
      <c r="C8" s="323"/>
      <c r="D8" s="323"/>
      <c r="E8" s="323"/>
      <c r="F8" s="323"/>
      <c r="G8" s="323"/>
      <c r="H8" s="323"/>
      <c r="I8" s="325"/>
      <c r="J8" s="323"/>
      <c r="K8" s="323"/>
      <c r="L8" s="323"/>
      <c r="M8" s="323"/>
      <c r="N8" s="323"/>
      <c r="O8" s="323"/>
      <c r="P8" s="323"/>
      <c r="Q8" s="323"/>
      <c r="R8" s="323"/>
      <c r="S8" s="326"/>
      <c r="T8" s="326"/>
      <c r="U8" s="326"/>
      <c r="V8" s="326"/>
      <c r="W8" s="326"/>
      <c r="X8" s="324"/>
      <c r="Y8" s="1084" t="s">
        <v>72</v>
      </c>
      <c r="Z8" s="1084"/>
      <c r="AA8" s="1084"/>
      <c r="AB8" s="1084"/>
      <c r="AC8" s="1054" t="s">
        <v>73</v>
      </c>
      <c r="AD8" s="1054"/>
      <c r="AE8" s="1085" t="s">
        <v>99</v>
      </c>
      <c r="AF8" s="1085"/>
      <c r="AG8" s="1085"/>
      <c r="AH8" s="1085"/>
      <c r="AI8" s="1085"/>
      <c r="AJ8" s="1085"/>
      <c r="AK8" s="1085"/>
      <c r="AL8" s="1085"/>
      <c r="AM8" s="1085"/>
      <c r="AN8" s="1085"/>
      <c r="AO8" s="1085"/>
      <c r="AP8" s="1085"/>
      <c r="AQ8" s="1085"/>
      <c r="AR8" s="1085"/>
      <c r="AS8" s="1085"/>
      <c r="AT8" s="1085"/>
      <c r="AU8" s="1085"/>
      <c r="AV8" s="1085"/>
      <c r="AW8" s="1085"/>
      <c r="AX8" s="1085"/>
      <c r="AY8" s="1085"/>
      <c r="AZ8" s="1085"/>
      <c r="BA8" s="1085"/>
      <c r="BB8" s="1085"/>
      <c r="BC8" s="1085"/>
      <c r="BD8" s="1085"/>
      <c r="BE8" s="1085"/>
      <c r="BF8" s="1085"/>
      <c r="BG8" s="1085"/>
      <c r="BH8" s="1085"/>
      <c r="BI8" s="1085"/>
      <c r="BJ8" s="1085"/>
      <c r="BK8" s="1085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</row>
    <row r="9" spans="1:114" ht="12" customHeight="1" x14ac:dyDescent="0.2">
      <c r="A9" s="327"/>
      <c r="B9" s="327"/>
      <c r="C9" s="327"/>
      <c r="D9" s="327"/>
      <c r="E9" s="327"/>
      <c r="F9" s="327"/>
      <c r="G9" s="323"/>
      <c r="H9" s="323"/>
      <c r="I9" s="325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6"/>
      <c r="Z9" s="326"/>
      <c r="AA9" s="326"/>
      <c r="AB9" s="326"/>
      <c r="AC9" s="326"/>
      <c r="AD9" s="324"/>
      <c r="AE9" s="324"/>
      <c r="AF9" s="405"/>
      <c r="AG9" s="405"/>
      <c r="AH9" s="405"/>
      <c r="AI9" s="405"/>
      <c r="AJ9" s="405"/>
      <c r="AK9" s="405"/>
      <c r="AL9" s="405"/>
      <c r="AM9" s="405"/>
      <c r="AN9" s="405"/>
      <c r="AO9" s="405"/>
      <c r="AP9" s="405"/>
      <c r="AQ9" s="405"/>
      <c r="AR9" s="405"/>
      <c r="AS9" s="405"/>
      <c r="AT9" s="405"/>
      <c r="AU9" s="405"/>
      <c r="AV9" s="405"/>
      <c r="AW9" s="405"/>
      <c r="AX9" s="405"/>
      <c r="AY9" s="405"/>
      <c r="AZ9" s="405"/>
      <c r="BA9" s="405"/>
      <c r="BB9" s="405"/>
      <c r="BC9" s="405"/>
      <c r="BD9" s="405"/>
      <c r="BE9" s="405"/>
      <c r="BF9" s="405"/>
      <c r="BG9" s="405"/>
      <c r="BH9" s="405"/>
      <c r="BI9" s="405"/>
      <c r="BJ9" s="405"/>
      <c r="BK9" s="405"/>
      <c r="BL9" s="322"/>
      <c r="BM9" s="322"/>
      <c r="BN9" s="322"/>
      <c r="BO9" s="322"/>
      <c r="BP9" s="322"/>
      <c r="BQ9" s="322"/>
      <c r="BR9" s="322"/>
      <c r="CK9" s="322"/>
      <c r="CL9" s="322"/>
      <c r="CM9" s="322"/>
    </row>
    <row r="10" spans="1:114" ht="12" customHeight="1" x14ac:dyDescent="0.2">
      <c r="A10" s="327"/>
      <c r="B10" s="327"/>
      <c r="C10" s="327"/>
      <c r="D10" s="327"/>
      <c r="E10" s="327"/>
      <c r="F10" s="327"/>
      <c r="G10" s="323"/>
      <c r="H10" s="323"/>
      <c r="I10" s="325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4"/>
      <c r="AF10" s="324"/>
      <c r="AG10" s="323"/>
      <c r="AH10" s="323"/>
      <c r="AI10" s="323"/>
      <c r="AJ10" s="323"/>
      <c r="AK10" s="323"/>
      <c r="AL10" s="323"/>
      <c r="AM10" s="360" t="str">
        <f>IFERROR(VLOOKUP(AK10,'抽選会用 '!$C$27:$D$41,3,FALSE),"")</f>
        <v/>
      </c>
      <c r="AN10" s="360"/>
      <c r="AO10" s="360"/>
      <c r="AP10" s="360"/>
      <c r="AQ10" s="1081" t="s">
        <v>74</v>
      </c>
      <c r="AR10" s="1081"/>
      <c r="AS10" s="1081"/>
      <c r="AT10" s="1081"/>
      <c r="AU10" s="360"/>
      <c r="AV10" s="360"/>
      <c r="AW10" s="360"/>
      <c r="AX10" s="360"/>
      <c r="AY10" s="360"/>
      <c r="AZ10" s="360"/>
      <c r="BA10" s="360"/>
      <c r="BB10" s="360"/>
      <c r="BC10" s="325"/>
      <c r="BD10" s="325"/>
      <c r="BE10" s="325"/>
      <c r="BF10" s="325"/>
      <c r="BG10" s="325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CK10" s="322"/>
      <c r="CL10" s="322"/>
      <c r="CM10" s="322"/>
    </row>
    <row r="11" spans="1:114" ht="12" customHeight="1" x14ac:dyDescent="0.2">
      <c r="A11" s="327"/>
      <c r="B11" s="327"/>
      <c r="C11" s="327"/>
      <c r="D11" s="327"/>
      <c r="E11" s="327"/>
      <c r="F11" s="327"/>
      <c r="G11" s="323"/>
      <c r="H11" s="323"/>
      <c r="I11" s="325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4"/>
      <c r="AF11" s="324"/>
      <c r="AG11" s="323"/>
      <c r="AH11" s="323"/>
      <c r="AI11" s="323"/>
      <c r="AJ11" s="323"/>
      <c r="AK11" s="323"/>
      <c r="AL11" s="323"/>
      <c r="AM11" s="360" t="str">
        <f>IFERROR(VLOOKUP(AM10,'抽選会用 '!$C$7:$D$28,3,FALSE),"")</f>
        <v/>
      </c>
      <c r="AN11" s="360"/>
      <c r="AO11" s="360"/>
      <c r="AP11" s="360"/>
      <c r="AQ11" s="1081"/>
      <c r="AR11" s="1081"/>
      <c r="AS11" s="1081"/>
      <c r="AT11" s="1081"/>
      <c r="AU11" s="360"/>
      <c r="AV11" s="360"/>
      <c r="AW11" s="360"/>
      <c r="AX11" s="360"/>
      <c r="AY11" s="360"/>
      <c r="AZ11" s="360"/>
      <c r="BA11" s="360"/>
      <c r="BB11" s="360"/>
      <c r="BC11" s="325"/>
      <c r="BD11" s="325"/>
      <c r="BE11" s="325"/>
      <c r="BF11" s="325"/>
      <c r="BG11" s="325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CK11" s="322"/>
      <c r="CL11" s="322"/>
      <c r="CM11" s="322"/>
    </row>
    <row r="12" spans="1:114" ht="9" customHeight="1" x14ac:dyDescent="0.2">
      <c r="A12" s="855" t="str">
        <f>IFERROR(VLOOKUP(Q12,'抽選会用 '!$C$27:$D$41,2,FALSE),"")</f>
        <v/>
      </c>
      <c r="B12" s="855"/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1053">
        <v>1</v>
      </c>
      <c r="R12" s="105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4"/>
      <c r="AF12" s="324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1081"/>
      <c r="AR12" s="1081"/>
      <c r="AS12" s="1081"/>
      <c r="AT12" s="1081"/>
      <c r="AU12" s="323"/>
      <c r="AV12" s="323"/>
      <c r="AW12" s="322"/>
      <c r="AX12" s="322"/>
      <c r="AY12" s="322"/>
      <c r="AZ12" s="325"/>
      <c r="BA12" s="325"/>
      <c r="BB12" s="325"/>
      <c r="BC12" s="325"/>
      <c r="BD12" s="325"/>
      <c r="BE12" s="325"/>
      <c r="BF12" s="325"/>
      <c r="BG12" s="325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1056">
        <v>6</v>
      </c>
      <c r="BT12" s="1056"/>
      <c r="BU12" s="855" t="str">
        <f>IFERROR(VLOOKUP(BS12,'抽選会用 '!$C$27:$D$41,2,FALSE),"")</f>
        <v/>
      </c>
      <c r="BV12" s="855"/>
      <c r="BW12" s="855"/>
      <c r="BX12" s="855"/>
      <c r="BY12" s="855"/>
      <c r="BZ12" s="855"/>
      <c r="CA12" s="855"/>
      <c r="CB12" s="855"/>
      <c r="CC12" s="855"/>
      <c r="CD12" s="855"/>
      <c r="CE12" s="855"/>
      <c r="CF12" s="855"/>
      <c r="CG12" s="855"/>
      <c r="CH12" s="855"/>
      <c r="CI12" s="855"/>
      <c r="CJ12" s="855"/>
      <c r="CK12" s="322"/>
      <c r="CL12" s="322"/>
      <c r="CM12" s="322"/>
    </row>
    <row r="13" spans="1:114" ht="9" customHeight="1" x14ac:dyDescent="0.2">
      <c r="A13" s="855" t="str">
        <f>IFERROR(VLOOKUP(A12,'抽選会用 '!$C$7:$D$28,3,FALSE),"")</f>
        <v/>
      </c>
      <c r="B13" s="855"/>
      <c r="C13" s="855"/>
      <c r="D13" s="855"/>
      <c r="E13" s="855"/>
      <c r="F13" s="855"/>
      <c r="G13" s="855"/>
      <c r="H13" s="855"/>
      <c r="I13" s="855"/>
      <c r="J13" s="855"/>
      <c r="K13" s="855"/>
      <c r="L13" s="855"/>
      <c r="M13" s="855"/>
      <c r="N13" s="855"/>
      <c r="O13" s="855"/>
      <c r="P13" s="855"/>
      <c r="Q13" s="1053"/>
      <c r="R13" s="1053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39"/>
      <c r="AF13" s="1068" t="s">
        <v>144</v>
      </c>
      <c r="AG13" s="1068"/>
      <c r="AH13" s="1069"/>
      <c r="AI13" s="323"/>
      <c r="AJ13" s="323"/>
      <c r="AK13" s="323"/>
      <c r="AL13" s="323"/>
      <c r="AM13" s="323"/>
      <c r="AN13" s="323"/>
      <c r="AO13" s="323"/>
      <c r="AP13" s="323"/>
      <c r="AQ13" s="1082"/>
      <c r="AR13" s="1082"/>
      <c r="AS13" s="1082"/>
      <c r="AT13" s="1082"/>
      <c r="AU13" s="323"/>
      <c r="AV13" s="323"/>
      <c r="AW13" s="322"/>
      <c r="AX13" s="322"/>
      <c r="AY13" s="322"/>
      <c r="AZ13" s="325"/>
      <c r="BA13" s="325"/>
      <c r="BB13" s="325"/>
      <c r="BC13" s="1057" t="s">
        <v>150</v>
      </c>
      <c r="BD13" s="1058"/>
      <c r="BE13" s="1058"/>
      <c r="BF13" s="387"/>
      <c r="BG13" s="387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1056"/>
      <c r="BT13" s="1056"/>
      <c r="BU13" s="855" t="str">
        <f>IFERROR(VLOOKUP(BU12,'抽選会用 '!$C$7:$D$28,3,FALSE),"")</f>
        <v/>
      </c>
      <c r="BV13" s="855"/>
      <c r="BW13" s="855"/>
      <c r="BX13" s="855"/>
      <c r="BY13" s="855"/>
      <c r="BZ13" s="855"/>
      <c r="CA13" s="855"/>
      <c r="CB13" s="855"/>
      <c r="CC13" s="855"/>
      <c r="CD13" s="855"/>
      <c r="CE13" s="855"/>
      <c r="CF13" s="855"/>
      <c r="CG13" s="855"/>
      <c r="CH13" s="855"/>
      <c r="CI13" s="855"/>
      <c r="CJ13" s="855"/>
      <c r="CK13" s="322"/>
      <c r="CL13" s="322"/>
      <c r="CM13" s="322"/>
    </row>
    <row r="14" spans="1:114" ht="9" customHeight="1" x14ac:dyDescent="0.2">
      <c r="A14" s="327"/>
      <c r="B14" s="327"/>
      <c r="C14" s="327"/>
      <c r="D14" s="327"/>
      <c r="E14" s="327"/>
      <c r="F14" s="327"/>
      <c r="G14" s="323"/>
      <c r="H14" s="323"/>
      <c r="I14" s="327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4"/>
      <c r="AF14" s="1054"/>
      <c r="AG14" s="1054"/>
      <c r="AH14" s="1070"/>
      <c r="AI14" s="323"/>
      <c r="AJ14" s="323"/>
      <c r="AK14" s="323"/>
      <c r="AL14" s="323"/>
      <c r="AM14" s="323"/>
      <c r="AN14" s="323"/>
      <c r="AO14" s="323"/>
      <c r="AP14" s="323"/>
      <c r="AQ14" s="1083" t="str">
        <f>IFERROR(VLOOKUP(AQ13,'抽選会用 '!$C$27:$D$41,3,FALSE),"")</f>
        <v/>
      </c>
      <c r="AR14" s="1083"/>
      <c r="AS14" s="1083"/>
      <c r="AT14" s="1083"/>
      <c r="AU14" s="323"/>
      <c r="AV14" s="323"/>
      <c r="AW14" s="322"/>
      <c r="AX14" s="322"/>
      <c r="AY14" s="322"/>
      <c r="AZ14" s="325"/>
      <c r="BA14" s="325"/>
      <c r="BB14" s="325"/>
      <c r="BC14" s="1059"/>
      <c r="BD14" s="1060"/>
      <c r="BE14" s="1060"/>
      <c r="BF14" s="325"/>
      <c r="BG14" s="325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CK14" s="322"/>
      <c r="CL14" s="322"/>
      <c r="CM14" s="322"/>
    </row>
    <row r="15" spans="1:114" ht="9" customHeight="1" x14ac:dyDescent="0.2">
      <c r="A15" s="327"/>
      <c r="B15" s="327"/>
      <c r="C15" s="327"/>
      <c r="D15" s="327"/>
      <c r="E15" s="327"/>
      <c r="F15" s="327"/>
      <c r="G15" s="323"/>
      <c r="H15" s="323"/>
      <c r="I15" s="327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43"/>
      <c r="W15" s="343"/>
      <c r="X15" s="1054"/>
      <c r="Y15" s="1054"/>
      <c r="Z15" s="1054"/>
      <c r="AA15" s="322"/>
      <c r="AB15" s="1054"/>
      <c r="AC15" s="1054"/>
      <c r="AD15" s="1054"/>
      <c r="AE15" s="322"/>
      <c r="AF15" s="322"/>
      <c r="AG15" s="323"/>
      <c r="AH15" s="376"/>
      <c r="AI15" s="323"/>
      <c r="AJ15" s="323"/>
      <c r="AK15" s="323"/>
      <c r="AL15" s="323"/>
      <c r="AM15" s="323"/>
      <c r="AN15" s="323"/>
      <c r="AO15" s="323"/>
      <c r="AP15" s="323"/>
      <c r="AQ15" s="1083"/>
      <c r="AR15" s="1083"/>
      <c r="AS15" s="1083"/>
      <c r="AT15" s="1083"/>
      <c r="AU15" s="323"/>
      <c r="AV15" s="323"/>
      <c r="AW15" s="322"/>
      <c r="AX15" s="322"/>
      <c r="AY15" s="322"/>
      <c r="AZ15" s="325"/>
      <c r="BA15" s="325"/>
      <c r="BB15" s="325"/>
      <c r="BC15" s="388"/>
      <c r="BD15" s="343"/>
      <c r="BE15" s="343"/>
      <c r="BF15" s="1054"/>
      <c r="BG15" s="1054"/>
      <c r="BH15" s="1054"/>
      <c r="BI15" s="322"/>
      <c r="BJ15" s="1054"/>
      <c r="BK15" s="1054"/>
      <c r="BL15" s="1054"/>
      <c r="BM15" s="322"/>
      <c r="BN15" s="322"/>
      <c r="BO15" s="322"/>
      <c r="BP15" s="322"/>
      <c r="BQ15" s="322"/>
      <c r="BR15" s="322"/>
      <c r="CK15" s="322"/>
      <c r="CL15" s="322"/>
      <c r="CM15" s="322"/>
    </row>
    <row r="16" spans="1:114" ht="9" customHeight="1" x14ac:dyDescent="0.2">
      <c r="A16" s="328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4"/>
      <c r="O16" s="324"/>
      <c r="Q16" s="324"/>
      <c r="R16" s="324"/>
      <c r="S16" s="330"/>
      <c r="T16" s="322"/>
      <c r="U16" s="324"/>
      <c r="V16" s="343"/>
      <c r="W16" s="343"/>
      <c r="X16" s="1054"/>
      <c r="Y16" s="1054"/>
      <c r="Z16" s="1054"/>
      <c r="AA16" s="338"/>
      <c r="AB16" s="1054"/>
      <c r="AC16" s="1054"/>
      <c r="AD16" s="1054"/>
      <c r="AE16" s="322"/>
      <c r="AF16" s="322"/>
      <c r="AG16" s="322"/>
      <c r="AH16" s="344"/>
      <c r="AI16" s="331"/>
      <c r="AJ16" s="331"/>
      <c r="AK16" s="331"/>
      <c r="AL16" s="331"/>
      <c r="AM16" s="331"/>
      <c r="AN16" s="331"/>
      <c r="AO16" s="331"/>
      <c r="AP16" s="331"/>
      <c r="AQ16" s="1083"/>
      <c r="AR16" s="1083"/>
      <c r="AS16" s="1083"/>
      <c r="AT16" s="1083"/>
      <c r="AU16" s="370"/>
      <c r="AV16" s="370"/>
      <c r="AW16" s="331"/>
      <c r="AX16" s="331"/>
      <c r="AY16" s="331"/>
      <c r="AZ16" s="331"/>
      <c r="BA16" s="331"/>
      <c r="BB16" s="331"/>
      <c r="BC16" s="351"/>
      <c r="BD16" s="343"/>
      <c r="BE16" s="343"/>
      <c r="BF16" s="1054"/>
      <c r="BG16" s="1054"/>
      <c r="BH16" s="1054"/>
      <c r="BI16" s="338"/>
      <c r="BJ16" s="1054"/>
      <c r="BK16" s="1054"/>
      <c r="BL16" s="1054"/>
      <c r="BM16" s="322"/>
      <c r="BN16" s="322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CK16" s="322"/>
      <c r="CL16" s="322"/>
      <c r="CM16" s="322"/>
    </row>
    <row r="17" spans="1:91" ht="9" customHeight="1" x14ac:dyDescent="0.2">
      <c r="A17" s="328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4"/>
      <c r="O17" s="324"/>
      <c r="Q17" s="324"/>
      <c r="R17" s="324"/>
      <c r="S17" s="330"/>
      <c r="T17" s="322"/>
      <c r="U17" s="324"/>
      <c r="V17" s="1076">
        <v>2</v>
      </c>
      <c r="W17" s="1076"/>
      <c r="X17" s="1054"/>
      <c r="Y17" s="1054"/>
      <c r="Z17" s="1054"/>
      <c r="AA17" s="322"/>
      <c r="AB17" s="1054"/>
      <c r="AC17" s="1054"/>
      <c r="AD17" s="1054"/>
      <c r="AE17" s="1055"/>
      <c r="AF17" s="1055"/>
      <c r="AG17" s="322"/>
      <c r="AH17" s="344"/>
      <c r="AI17" s="355"/>
      <c r="AJ17" s="354"/>
      <c r="AK17" s="354"/>
      <c r="AL17" s="332"/>
      <c r="AM17" s="332"/>
      <c r="AN17" s="333"/>
      <c r="AO17" s="333"/>
      <c r="AP17" s="322"/>
      <c r="AQ17" s="1083"/>
      <c r="AR17" s="1083"/>
      <c r="AS17" s="1083"/>
      <c r="AT17" s="1083"/>
      <c r="AU17" s="370"/>
      <c r="AV17" s="370"/>
      <c r="AW17" s="322"/>
      <c r="AX17" s="322"/>
      <c r="AY17" s="322"/>
      <c r="AZ17" s="322"/>
      <c r="BA17" s="324"/>
      <c r="BB17" s="324"/>
      <c r="BC17" s="351"/>
      <c r="BD17" s="1076">
        <v>2</v>
      </c>
      <c r="BE17" s="1076"/>
      <c r="BF17" s="1054"/>
      <c r="BG17" s="1054"/>
      <c r="BH17" s="1054"/>
      <c r="BI17" s="322"/>
      <c r="BJ17" s="1054"/>
      <c r="BK17" s="1054"/>
      <c r="BL17" s="1054"/>
      <c r="BM17" s="1055"/>
      <c r="BN17" s="1055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CK17" s="322"/>
      <c r="CL17" s="322"/>
      <c r="CM17" s="322"/>
    </row>
    <row r="18" spans="1:91" ht="9" customHeight="1" x14ac:dyDescent="0.2">
      <c r="A18" s="328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4"/>
      <c r="O18" s="324"/>
      <c r="Q18" s="324"/>
      <c r="R18" s="324"/>
      <c r="S18" s="330"/>
      <c r="T18" s="322"/>
      <c r="U18" s="324"/>
      <c r="V18" s="1076"/>
      <c r="W18" s="1076"/>
      <c r="X18" s="1054"/>
      <c r="Y18" s="1054"/>
      <c r="Z18" s="1054"/>
      <c r="AA18" s="322"/>
      <c r="AB18" s="1054"/>
      <c r="AC18" s="1054"/>
      <c r="AD18" s="1054"/>
      <c r="AE18" s="1055"/>
      <c r="AF18" s="1055"/>
      <c r="AG18" s="322"/>
      <c r="AH18" s="344"/>
      <c r="AI18" s="322"/>
      <c r="AJ18" s="322"/>
      <c r="AK18" s="344"/>
      <c r="AL18" s="332"/>
      <c r="AM18" s="332"/>
      <c r="AN18" s="333"/>
      <c r="AO18" s="333"/>
      <c r="AP18" s="322"/>
      <c r="AQ18" s="1083"/>
      <c r="AR18" s="1083"/>
      <c r="AS18" s="1083"/>
      <c r="AT18" s="1083"/>
      <c r="AU18" s="370"/>
      <c r="AV18" s="370"/>
      <c r="AW18" s="322"/>
      <c r="AX18" s="322"/>
      <c r="AY18" s="322"/>
      <c r="AZ18" s="349"/>
      <c r="BA18" s="339"/>
      <c r="BB18" s="339"/>
      <c r="BC18" s="351"/>
      <c r="BD18" s="1076"/>
      <c r="BE18" s="1076"/>
      <c r="BF18" s="1054"/>
      <c r="BG18" s="1054"/>
      <c r="BH18" s="1054"/>
      <c r="BI18" s="322"/>
      <c r="BJ18" s="1054"/>
      <c r="BK18" s="1054"/>
      <c r="BL18" s="1054"/>
      <c r="BM18" s="1055"/>
      <c r="BN18" s="1055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CK18" s="322"/>
      <c r="CL18" s="322"/>
      <c r="CM18" s="322"/>
    </row>
    <row r="19" spans="1:91" ht="9" customHeight="1" x14ac:dyDescent="0.2">
      <c r="Q19" s="322"/>
      <c r="R19" s="322"/>
      <c r="S19" s="322"/>
      <c r="T19" s="322"/>
      <c r="U19" s="322"/>
      <c r="V19" s="343"/>
      <c r="W19" s="343"/>
      <c r="X19" s="1054"/>
      <c r="Y19" s="1054"/>
      <c r="Z19" s="1054"/>
      <c r="AA19" s="322"/>
      <c r="AB19" s="1054"/>
      <c r="AC19" s="1054"/>
      <c r="AD19" s="1054"/>
      <c r="AE19" s="322"/>
      <c r="AF19" s="322"/>
      <c r="AG19" s="322"/>
      <c r="AH19" s="344"/>
      <c r="AI19" s="322"/>
      <c r="AJ19" s="322"/>
      <c r="AK19" s="344"/>
      <c r="AL19" s="322"/>
      <c r="AM19" s="322"/>
      <c r="AN19" s="322"/>
      <c r="AO19" s="324"/>
      <c r="AP19" s="324"/>
      <c r="AQ19" s="1083"/>
      <c r="AR19" s="1083"/>
      <c r="AS19" s="1083"/>
      <c r="AT19" s="1083"/>
      <c r="AU19" s="370"/>
      <c r="AV19" s="370"/>
      <c r="AZ19" s="358"/>
      <c r="BC19" s="358"/>
      <c r="BD19" s="343"/>
      <c r="BE19" s="343"/>
      <c r="BF19" s="1054"/>
      <c r="BG19" s="1054"/>
      <c r="BH19" s="1054"/>
      <c r="BI19" s="322"/>
      <c r="BJ19" s="1054"/>
      <c r="BK19" s="1054"/>
      <c r="BL19" s="1054"/>
      <c r="BM19" s="322"/>
      <c r="BN19" s="322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CK19" s="322"/>
      <c r="CL19" s="322"/>
      <c r="CM19" s="322"/>
    </row>
    <row r="20" spans="1:91" ht="9" customHeight="1" x14ac:dyDescent="0.2">
      <c r="H20" s="334"/>
      <c r="I20" s="334"/>
      <c r="J20" s="334"/>
      <c r="K20" s="334"/>
      <c r="L20" s="334"/>
      <c r="M20" s="334"/>
      <c r="N20" s="334"/>
      <c r="Q20" s="322"/>
      <c r="R20" s="322"/>
      <c r="S20" s="322"/>
      <c r="T20" s="322"/>
      <c r="U20" s="322"/>
      <c r="V20" s="343"/>
      <c r="W20" s="343"/>
      <c r="X20" s="1054"/>
      <c r="Y20" s="1054"/>
      <c r="Z20" s="1054"/>
      <c r="AA20" s="338"/>
      <c r="AB20" s="1054"/>
      <c r="AC20" s="1054"/>
      <c r="AD20" s="1054"/>
      <c r="AE20" s="322"/>
      <c r="AF20" s="322"/>
      <c r="AG20" s="322"/>
      <c r="AH20" s="344"/>
      <c r="AI20" s="322"/>
      <c r="AJ20" s="322"/>
      <c r="AK20" s="344"/>
      <c r="AL20" s="322"/>
      <c r="AM20" s="322"/>
      <c r="AN20" s="322"/>
      <c r="AO20" s="324"/>
      <c r="AP20" s="324"/>
      <c r="AQ20" s="1083"/>
      <c r="AR20" s="1083"/>
      <c r="AS20" s="1083"/>
      <c r="AT20" s="1083"/>
      <c r="AU20" s="370"/>
      <c r="AV20" s="370"/>
      <c r="AZ20" s="358"/>
      <c r="BC20" s="358"/>
      <c r="BD20" s="343"/>
      <c r="BE20" s="343"/>
      <c r="BF20" s="1054"/>
      <c r="BG20" s="1054"/>
      <c r="BH20" s="1054"/>
      <c r="BI20" s="338"/>
      <c r="BJ20" s="1054"/>
      <c r="BK20" s="1054"/>
      <c r="BL20" s="1054"/>
      <c r="BM20" s="322"/>
      <c r="BN20" s="322"/>
      <c r="BO20" s="389"/>
      <c r="BP20" s="389"/>
      <c r="BQ20" s="389"/>
      <c r="BR20" s="322"/>
      <c r="CK20" s="322"/>
      <c r="CL20" s="322"/>
      <c r="CM20" s="322"/>
    </row>
    <row r="21" spans="1:91" ht="9" customHeight="1" x14ac:dyDescent="0.2">
      <c r="H21" s="334"/>
      <c r="I21" s="334"/>
      <c r="J21" s="334"/>
      <c r="K21" s="334"/>
      <c r="L21" s="334"/>
      <c r="M21" s="334"/>
      <c r="N21" s="334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44"/>
      <c r="AI21" s="322"/>
      <c r="AJ21" s="322"/>
      <c r="AK21" s="344"/>
      <c r="AL21" s="322"/>
      <c r="AM21" s="322"/>
      <c r="AN21" s="322"/>
      <c r="AO21" s="322"/>
      <c r="AP21" s="322"/>
      <c r="AQ21" s="1083"/>
      <c r="AR21" s="1083"/>
      <c r="AS21" s="1083"/>
      <c r="AT21" s="1083"/>
      <c r="AU21" s="335"/>
      <c r="AV21" s="335"/>
      <c r="AW21" s="322"/>
      <c r="AX21" s="322"/>
      <c r="AY21" s="322"/>
      <c r="AZ21" s="351"/>
      <c r="BA21" s="322"/>
      <c r="BB21" s="322"/>
      <c r="BC21" s="351"/>
      <c r="BD21" s="322"/>
      <c r="BE21" s="322"/>
      <c r="BF21" s="381"/>
      <c r="BG21" s="322"/>
      <c r="BH21" s="322"/>
      <c r="BI21" s="322"/>
      <c r="BJ21" s="389"/>
      <c r="BK21" s="389"/>
      <c r="BL21" s="389"/>
      <c r="BM21" s="389"/>
      <c r="BN21" s="389"/>
      <c r="BO21" s="389"/>
      <c r="BP21" s="389"/>
      <c r="BQ21" s="389"/>
      <c r="BR21" s="322"/>
      <c r="CK21" s="322"/>
      <c r="CL21" s="322"/>
      <c r="CM21" s="322"/>
    </row>
    <row r="22" spans="1:91" ht="9" customHeight="1" x14ac:dyDescent="0.2">
      <c r="A22" s="855" t="str">
        <f>IFERROR(VLOOKUP(Q22,'抽選会用 '!$C$27:$D$41,2,FALSE),"")</f>
        <v/>
      </c>
      <c r="B22" s="855"/>
      <c r="C22" s="855"/>
      <c r="D22" s="855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5"/>
      <c r="P22" s="855"/>
      <c r="Q22" s="1053">
        <v>2</v>
      </c>
      <c r="R22" s="1053"/>
      <c r="S22" s="322"/>
      <c r="T22" s="322"/>
      <c r="U22" s="322"/>
      <c r="V22" s="322"/>
      <c r="W22" s="324"/>
      <c r="X22" s="324"/>
      <c r="Y22" s="324"/>
      <c r="Z22" s="322"/>
      <c r="AA22" s="322"/>
      <c r="AB22" s="322"/>
      <c r="AC22" s="324"/>
      <c r="AD22" s="324"/>
      <c r="AE22" s="322"/>
      <c r="AF22" s="322"/>
      <c r="AG22" s="322"/>
      <c r="AH22" s="344"/>
      <c r="AI22" s="322"/>
      <c r="AJ22" s="322"/>
      <c r="AK22" s="344"/>
      <c r="AL22" s="322"/>
      <c r="AM22" s="322"/>
      <c r="AN22" s="322"/>
      <c r="AO22" s="322"/>
      <c r="AP22" s="305"/>
      <c r="AQ22" s="1083"/>
      <c r="AR22" s="1083"/>
      <c r="AS22" s="1083"/>
      <c r="AT22" s="1083"/>
      <c r="AU22" s="360"/>
      <c r="AV22" s="360"/>
      <c r="AW22" s="360"/>
      <c r="AX22" s="360"/>
      <c r="AY22" s="360"/>
      <c r="AZ22" s="393"/>
      <c r="BA22" s="360"/>
      <c r="BB22" s="360"/>
      <c r="BC22" s="390"/>
      <c r="BD22" s="391"/>
      <c r="BE22" s="391"/>
      <c r="BF22" s="356"/>
      <c r="BG22" s="354"/>
      <c r="BH22" s="354"/>
      <c r="BI22" s="354"/>
      <c r="BJ22" s="392"/>
      <c r="BK22" s="392"/>
      <c r="BL22" s="392"/>
      <c r="BM22" s="392"/>
      <c r="BN22" s="392"/>
      <c r="BO22" s="392"/>
      <c r="BP22" s="392"/>
      <c r="BQ22" s="392"/>
      <c r="BR22" s="352"/>
      <c r="BS22" s="1056">
        <v>7</v>
      </c>
      <c r="BT22" s="1056"/>
      <c r="BU22" s="855" t="str">
        <f>IFERROR(VLOOKUP(BS22,'抽選会用 '!$C$27:$D$41,2,FALSE),"")</f>
        <v/>
      </c>
      <c r="BV22" s="855"/>
      <c r="BW22" s="855"/>
      <c r="BX22" s="855"/>
      <c r="BY22" s="855"/>
      <c r="BZ22" s="855"/>
      <c r="CA22" s="855"/>
      <c r="CB22" s="855"/>
      <c r="CC22" s="855"/>
      <c r="CD22" s="855"/>
      <c r="CE22" s="855"/>
      <c r="CF22" s="855"/>
      <c r="CG22" s="855"/>
      <c r="CH22" s="855"/>
      <c r="CI22" s="855"/>
      <c r="CJ22" s="855"/>
      <c r="CK22" s="322"/>
      <c r="CL22" s="322"/>
      <c r="CM22" s="322"/>
    </row>
    <row r="23" spans="1:91" ht="9" customHeight="1" x14ac:dyDescent="0.2">
      <c r="A23" s="855" t="str">
        <f>IFERROR(VLOOKUP(A22,'抽選会用 '!$C$7:$D$28,3,FALSE),"")</f>
        <v/>
      </c>
      <c r="B23" s="855"/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1053"/>
      <c r="R23" s="1053"/>
      <c r="S23" s="338"/>
      <c r="T23" s="338"/>
      <c r="U23" s="338"/>
      <c r="V23" s="338"/>
      <c r="W23" s="339"/>
      <c r="X23" s="339"/>
      <c r="Y23" s="339"/>
      <c r="Z23" s="340"/>
      <c r="AA23" s="1062" t="s">
        <v>145</v>
      </c>
      <c r="AB23" s="1058"/>
      <c r="AC23" s="1058"/>
      <c r="AD23" s="1063"/>
      <c r="AE23" s="322"/>
      <c r="AF23" s="322"/>
      <c r="AG23" s="322"/>
      <c r="AH23" s="344"/>
      <c r="AI23" s="322"/>
      <c r="AJ23" s="322"/>
      <c r="AK23" s="344"/>
      <c r="AL23" s="322"/>
      <c r="AM23" s="322"/>
      <c r="AN23" s="322"/>
      <c r="AO23" s="322"/>
      <c r="AP23" s="305"/>
      <c r="AQ23" s="1083"/>
      <c r="AR23" s="1083"/>
      <c r="AS23" s="1083"/>
      <c r="AT23" s="1083"/>
      <c r="AU23" s="360"/>
      <c r="AV23" s="360"/>
      <c r="AW23" s="360"/>
      <c r="AX23" s="360"/>
      <c r="AY23" s="360"/>
      <c r="AZ23" s="1086" t="s">
        <v>149</v>
      </c>
      <c r="BA23" s="1060"/>
      <c r="BB23" s="1060"/>
      <c r="BC23" s="367"/>
      <c r="BD23" s="367"/>
      <c r="BE23" s="367"/>
      <c r="BF23" s="367"/>
      <c r="BG23" s="367"/>
      <c r="BH23" s="367"/>
      <c r="BI23" s="367"/>
      <c r="BJ23" s="367"/>
      <c r="BK23" s="338"/>
      <c r="BL23" s="338"/>
      <c r="BM23" s="338"/>
      <c r="BN23" s="338"/>
      <c r="BO23" s="338"/>
      <c r="BP23" s="338"/>
      <c r="BQ23" s="338"/>
      <c r="BR23" s="340"/>
      <c r="BS23" s="1056"/>
      <c r="BT23" s="1056"/>
      <c r="BU23" s="855" t="str">
        <f>IFERROR(VLOOKUP(BU22,'抽選会用 '!$C$7:$D$28,3,FALSE),"")</f>
        <v/>
      </c>
      <c r="BV23" s="855"/>
      <c r="BW23" s="855"/>
      <c r="BX23" s="855"/>
      <c r="BY23" s="855"/>
      <c r="BZ23" s="855"/>
      <c r="CA23" s="855"/>
      <c r="CB23" s="855"/>
      <c r="CC23" s="855"/>
      <c r="CD23" s="855"/>
      <c r="CE23" s="855"/>
      <c r="CF23" s="855"/>
      <c r="CG23" s="855"/>
      <c r="CH23" s="855"/>
      <c r="CI23" s="855"/>
      <c r="CJ23" s="855"/>
      <c r="CK23" s="322"/>
      <c r="CL23" s="322"/>
      <c r="CM23" s="322"/>
    </row>
    <row r="24" spans="1:91" ht="9" customHeight="1" x14ac:dyDescent="0.2">
      <c r="A24" s="323"/>
      <c r="B24" s="323"/>
      <c r="C24" s="323"/>
      <c r="D24" s="323"/>
      <c r="E24" s="323"/>
      <c r="F24" s="323"/>
      <c r="G24" s="452"/>
      <c r="H24" s="452"/>
      <c r="I24" s="452"/>
      <c r="J24" s="452"/>
      <c r="K24" s="452"/>
      <c r="L24" s="452"/>
      <c r="M24" s="452"/>
      <c r="N24" s="452"/>
      <c r="O24" s="323"/>
      <c r="P24" s="323"/>
      <c r="Q24" s="329"/>
      <c r="R24" s="329"/>
      <c r="S24" s="322"/>
      <c r="T24" s="330"/>
      <c r="U24" s="330"/>
      <c r="V24" s="322"/>
      <c r="W24" s="324"/>
      <c r="X24" s="324"/>
      <c r="Y24" s="324"/>
      <c r="Z24" s="337"/>
      <c r="AA24" s="1060"/>
      <c r="AB24" s="1060"/>
      <c r="AC24" s="1060"/>
      <c r="AD24" s="1064"/>
      <c r="AE24" s="328"/>
      <c r="AF24" s="322"/>
      <c r="AG24" s="322"/>
      <c r="AH24" s="344"/>
      <c r="AI24" s="322"/>
      <c r="AJ24" s="322"/>
      <c r="AK24" s="344"/>
      <c r="AL24" s="322"/>
      <c r="AM24" s="322"/>
      <c r="AN24" s="322"/>
      <c r="AO24" s="322"/>
      <c r="AP24" s="322"/>
      <c r="AQ24" s="1083"/>
      <c r="AR24" s="1083"/>
      <c r="AS24" s="1083"/>
      <c r="AT24" s="1083"/>
      <c r="AU24" s="322"/>
      <c r="AV24" s="322"/>
      <c r="AW24" s="342"/>
      <c r="AX24" s="342"/>
      <c r="AY24" s="342"/>
      <c r="AZ24" s="1059"/>
      <c r="BA24" s="1060"/>
      <c r="BB24" s="1060"/>
      <c r="BC24" s="341"/>
      <c r="BD24" s="341"/>
      <c r="BE24" s="341"/>
      <c r="BF24" s="341"/>
      <c r="BG24" s="341"/>
      <c r="BH24" s="341"/>
      <c r="BI24" s="341"/>
      <c r="BJ24" s="341"/>
      <c r="BK24" s="322"/>
      <c r="BL24" s="322"/>
      <c r="BM24" s="322"/>
      <c r="BN24" s="322"/>
      <c r="BO24" s="322"/>
      <c r="BP24" s="322"/>
      <c r="BQ24" s="322"/>
      <c r="BR24" s="322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2"/>
      <c r="CL24" s="322"/>
      <c r="CM24" s="322"/>
    </row>
    <row r="25" spans="1:91" ht="9" customHeight="1" x14ac:dyDescent="0.2">
      <c r="A25" s="326"/>
      <c r="B25" s="326"/>
      <c r="C25" s="326"/>
      <c r="D25" s="326"/>
      <c r="E25" s="323"/>
      <c r="F25" s="323"/>
      <c r="G25" s="452"/>
      <c r="H25" s="452"/>
      <c r="I25" s="452"/>
      <c r="J25" s="452"/>
      <c r="K25" s="452"/>
      <c r="L25" s="452"/>
      <c r="M25" s="452"/>
      <c r="N25" s="452"/>
      <c r="O25" s="323"/>
      <c r="P25" s="326"/>
      <c r="Q25" s="322"/>
      <c r="R25" s="343"/>
      <c r="S25" s="343"/>
      <c r="T25" s="343"/>
      <c r="U25" s="1054"/>
      <c r="V25" s="1054"/>
      <c r="W25" s="1054"/>
      <c r="X25" s="322"/>
      <c r="Y25" s="1054"/>
      <c r="Z25" s="1054"/>
      <c r="AA25" s="1054"/>
      <c r="AB25" s="322"/>
      <c r="AC25" s="322"/>
      <c r="AD25" s="344"/>
      <c r="AE25" s="322"/>
      <c r="AF25" s="322"/>
      <c r="AG25" s="322"/>
      <c r="AH25" s="344"/>
      <c r="AI25" s="322"/>
      <c r="AJ25" s="322"/>
      <c r="AK25" s="344"/>
      <c r="AL25" s="322"/>
      <c r="AM25" s="322"/>
      <c r="AN25" s="322"/>
      <c r="AO25" s="322"/>
      <c r="AP25" s="322"/>
      <c r="AQ25" s="1083"/>
      <c r="AR25" s="1083"/>
      <c r="AS25" s="1083"/>
      <c r="AT25" s="1083"/>
      <c r="AU25" s="326"/>
      <c r="AV25" s="326"/>
      <c r="AW25" s="342"/>
      <c r="AX25" s="342"/>
      <c r="AY25" s="342"/>
      <c r="AZ25" s="369"/>
      <c r="BA25" s="343"/>
      <c r="BB25" s="343"/>
      <c r="BC25" s="1054"/>
      <c r="BD25" s="1054"/>
      <c r="BE25" s="1054"/>
      <c r="BF25" s="322"/>
      <c r="BG25" s="1054"/>
      <c r="BH25" s="1054"/>
      <c r="BI25" s="1054"/>
      <c r="BJ25" s="322"/>
      <c r="BK25" s="322"/>
      <c r="BL25" s="324"/>
      <c r="BM25" s="322"/>
      <c r="BN25" s="324"/>
      <c r="BO25" s="324"/>
      <c r="BP25" s="324"/>
      <c r="BQ25" s="322"/>
      <c r="BR25" s="322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2"/>
      <c r="CL25" s="322"/>
      <c r="CM25" s="322"/>
    </row>
    <row r="26" spans="1:91" ht="9" customHeight="1" x14ac:dyDescent="0.2">
      <c r="A26" s="326"/>
      <c r="B26" s="326"/>
      <c r="C26" s="326"/>
      <c r="D26" s="326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6"/>
      <c r="Q26" s="322"/>
      <c r="R26" s="343"/>
      <c r="S26" s="343"/>
      <c r="T26" s="343"/>
      <c r="U26" s="1054"/>
      <c r="V26" s="1054"/>
      <c r="W26" s="1054"/>
      <c r="X26" s="338"/>
      <c r="Y26" s="1054"/>
      <c r="Z26" s="1054"/>
      <c r="AA26" s="1054"/>
      <c r="AB26" s="322"/>
      <c r="AC26" s="322"/>
      <c r="AD26" s="344"/>
      <c r="AE26" s="322"/>
      <c r="AF26" s="342"/>
      <c r="AG26" s="342"/>
      <c r="AH26" s="377"/>
      <c r="AI26" s="342"/>
      <c r="AJ26" s="342"/>
      <c r="AK26" s="377"/>
      <c r="AL26" s="342"/>
      <c r="AM26" s="342"/>
      <c r="AN26" s="342"/>
      <c r="AO26" s="342"/>
      <c r="AP26" s="342"/>
      <c r="AQ26" s="1083"/>
      <c r="AR26" s="1083"/>
      <c r="AS26" s="1083"/>
      <c r="AT26" s="1083"/>
      <c r="AU26" s="326"/>
      <c r="AV26" s="326"/>
      <c r="AW26" s="342"/>
      <c r="AX26" s="342"/>
      <c r="AY26" s="342"/>
      <c r="AZ26" s="369"/>
      <c r="BA26" s="343"/>
      <c r="BB26" s="343"/>
      <c r="BC26" s="1054"/>
      <c r="BD26" s="1054"/>
      <c r="BE26" s="1054"/>
      <c r="BF26" s="338"/>
      <c r="BG26" s="1054"/>
      <c r="BH26" s="1054"/>
      <c r="BI26" s="1054"/>
      <c r="BJ26" s="322"/>
      <c r="BK26" s="322"/>
      <c r="BL26" s="324"/>
      <c r="BM26" s="322"/>
      <c r="BN26" s="324"/>
      <c r="BO26" s="324"/>
      <c r="BP26" s="324"/>
      <c r="BQ26" s="322"/>
      <c r="BR26" s="322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2"/>
      <c r="CL26" s="322"/>
      <c r="CM26" s="322"/>
    </row>
    <row r="27" spans="1:91" ht="9" customHeight="1" x14ac:dyDescent="0.2">
      <c r="A27" s="326"/>
      <c r="B27" s="326"/>
      <c r="C27" s="326"/>
      <c r="D27" s="326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4"/>
      <c r="R27" s="324"/>
      <c r="S27" s="1076">
        <v>2</v>
      </c>
      <c r="T27" s="1076"/>
      <c r="U27" s="1054"/>
      <c r="V27" s="1054"/>
      <c r="W27" s="1054"/>
      <c r="X27" s="322"/>
      <c r="Y27" s="1054"/>
      <c r="Z27" s="1054"/>
      <c r="AA27" s="1054"/>
      <c r="AB27" s="1055"/>
      <c r="AC27" s="1055"/>
      <c r="AD27" s="345"/>
      <c r="AE27" s="322"/>
      <c r="AF27" s="342"/>
      <c r="AG27" s="342"/>
      <c r="AH27" s="378"/>
      <c r="AI27" s="342"/>
      <c r="AJ27" s="342"/>
      <c r="AK27" s="377"/>
      <c r="AL27" s="342"/>
      <c r="AM27" s="342"/>
      <c r="AN27" s="342"/>
      <c r="AO27" s="342"/>
      <c r="AP27" s="342"/>
      <c r="AQ27" s="1083"/>
      <c r="AR27" s="1083"/>
      <c r="AS27" s="1083"/>
      <c r="AT27" s="1083"/>
      <c r="AU27" s="326"/>
      <c r="AV27" s="326"/>
      <c r="AW27" s="342"/>
      <c r="AX27" s="342"/>
      <c r="AY27" s="342"/>
      <c r="AZ27" s="369"/>
      <c r="BA27" s="1076">
        <v>2</v>
      </c>
      <c r="BB27" s="1076"/>
      <c r="BC27" s="1054"/>
      <c r="BD27" s="1054"/>
      <c r="BE27" s="1054"/>
      <c r="BF27" s="322"/>
      <c r="BG27" s="1054"/>
      <c r="BH27" s="1054"/>
      <c r="BI27" s="1054"/>
      <c r="BJ27" s="1055"/>
      <c r="BK27" s="1055"/>
      <c r="BL27" s="324"/>
      <c r="BM27" s="322"/>
      <c r="BN27" s="324"/>
      <c r="BO27" s="324"/>
      <c r="BP27" s="324"/>
      <c r="BQ27" s="330"/>
      <c r="BR27" s="330"/>
      <c r="BS27" s="324"/>
      <c r="BT27" s="324"/>
      <c r="BU27" s="323"/>
      <c r="BV27" s="323"/>
      <c r="BW27" s="323"/>
      <c r="BX27" s="323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2"/>
      <c r="CL27" s="322"/>
      <c r="CM27" s="322"/>
    </row>
    <row r="28" spans="1:91" ht="9" customHeight="1" x14ac:dyDescent="0.2">
      <c r="A28" s="326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3"/>
      <c r="Q28" s="324"/>
      <c r="R28" s="324"/>
      <c r="S28" s="1076"/>
      <c r="T28" s="1076"/>
      <c r="U28" s="1054"/>
      <c r="V28" s="1054"/>
      <c r="W28" s="1054"/>
      <c r="X28" s="322"/>
      <c r="Y28" s="1054"/>
      <c r="Z28" s="1054"/>
      <c r="AA28" s="1054"/>
      <c r="AB28" s="1055"/>
      <c r="AC28" s="1055"/>
      <c r="AD28" s="328"/>
      <c r="AE28" s="346"/>
      <c r="AF28" s="347"/>
      <c r="AG28" s="347"/>
      <c r="AH28" s="342"/>
      <c r="AI28" s="342"/>
      <c r="AJ28" s="342"/>
      <c r="AK28" s="377"/>
      <c r="AL28" s="342"/>
      <c r="AM28" s="342"/>
      <c r="AN28" s="342"/>
      <c r="AO28" s="337"/>
      <c r="AP28" s="337"/>
      <c r="AQ28" s="1083"/>
      <c r="AR28" s="1083"/>
      <c r="AS28" s="1083"/>
      <c r="AT28" s="1083"/>
      <c r="AU28" s="326"/>
      <c r="AV28" s="326"/>
      <c r="AW28" s="322"/>
      <c r="AX28" s="322"/>
      <c r="AY28" s="322"/>
      <c r="AZ28" s="369"/>
      <c r="BA28" s="1076"/>
      <c r="BB28" s="1076"/>
      <c r="BC28" s="1054"/>
      <c r="BD28" s="1054"/>
      <c r="BE28" s="1054"/>
      <c r="BF28" s="322"/>
      <c r="BG28" s="1054"/>
      <c r="BH28" s="1054"/>
      <c r="BI28" s="1054"/>
      <c r="BJ28" s="1055"/>
      <c r="BK28" s="1055"/>
      <c r="BL28" s="324"/>
      <c r="BM28" s="322"/>
      <c r="BN28" s="324"/>
      <c r="BO28" s="324"/>
      <c r="BP28" s="324"/>
      <c r="BQ28" s="330"/>
      <c r="BR28" s="330"/>
      <c r="BS28" s="324"/>
      <c r="BT28" s="324"/>
      <c r="BU28" s="323"/>
      <c r="BV28" s="323"/>
      <c r="BW28" s="323"/>
      <c r="BX28" s="323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2"/>
      <c r="CL28" s="322"/>
      <c r="CM28" s="322"/>
    </row>
    <row r="29" spans="1:91" ht="9" customHeight="1" x14ac:dyDescent="0.2">
      <c r="A29" s="326"/>
      <c r="B29" s="326"/>
      <c r="C29" s="326"/>
      <c r="D29" s="326"/>
      <c r="E29" s="326"/>
      <c r="F29" s="326"/>
      <c r="G29" s="326"/>
      <c r="H29" s="379"/>
      <c r="I29" s="379"/>
      <c r="J29" s="379"/>
      <c r="K29" s="379"/>
      <c r="L29" s="379"/>
      <c r="M29" s="379"/>
      <c r="N29" s="379"/>
      <c r="O29" s="326"/>
      <c r="P29" s="326"/>
      <c r="Q29" s="322"/>
      <c r="R29" s="343"/>
      <c r="S29" s="343"/>
      <c r="T29" s="343"/>
      <c r="U29" s="1054"/>
      <c r="V29" s="1054"/>
      <c r="W29" s="1054"/>
      <c r="X29" s="322"/>
      <c r="Y29" s="1054"/>
      <c r="Z29" s="1054"/>
      <c r="AA29" s="1054"/>
      <c r="AB29" s="322"/>
      <c r="AC29" s="322"/>
      <c r="AD29" s="322"/>
      <c r="AE29" s="350"/>
      <c r="AF29" s="342"/>
      <c r="AG29" s="342"/>
      <c r="AH29" s="342"/>
      <c r="AI29" s="342"/>
      <c r="AJ29" s="342"/>
      <c r="AK29" s="377"/>
      <c r="AL29" s="342"/>
      <c r="AM29" s="342"/>
      <c r="AN29" s="342"/>
      <c r="AO29" s="337"/>
      <c r="AP29" s="337"/>
      <c r="AQ29" s="1083"/>
      <c r="AR29" s="1083"/>
      <c r="AS29" s="1083"/>
      <c r="AT29" s="1083"/>
      <c r="AU29" s="326"/>
      <c r="AV29" s="326"/>
      <c r="AW29" s="322"/>
      <c r="AX29" s="322"/>
      <c r="AY29" s="322"/>
      <c r="AZ29" s="369"/>
      <c r="BA29" s="343"/>
      <c r="BB29" s="343"/>
      <c r="BC29" s="1054"/>
      <c r="BD29" s="1054"/>
      <c r="BE29" s="1054"/>
      <c r="BF29" s="322"/>
      <c r="BG29" s="1054"/>
      <c r="BH29" s="1054"/>
      <c r="BI29" s="1054"/>
      <c r="BJ29" s="322"/>
      <c r="BK29" s="322"/>
      <c r="BL29" s="324"/>
      <c r="BM29" s="322"/>
      <c r="BN29" s="324"/>
      <c r="BO29" s="324"/>
      <c r="BP29" s="324"/>
      <c r="BQ29" s="322"/>
      <c r="BR29" s="322"/>
      <c r="BU29" s="326"/>
      <c r="BV29" s="323"/>
      <c r="BW29" s="323"/>
      <c r="BX29" s="323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2"/>
      <c r="CL29" s="322"/>
      <c r="CM29" s="322"/>
    </row>
    <row r="30" spans="1:91" ht="9" customHeight="1" x14ac:dyDescent="0.2">
      <c r="A30" s="326"/>
      <c r="B30" s="326"/>
      <c r="C30" s="326"/>
      <c r="D30" s="326"/>
      <c r="E30" s="326"/>
      <c r="F30" s="326"/>
      <c r="G30" s="326"/>
      <c r="H30" s="379"/>
      <c r="I30" s="379"/>
      <c r="J30" s="379"/>
      <c r="K30" s="379"/>
      <c r="L30" s="379"/>
      <c r="M30" s="379"/>
      <c r="N30" s="379"/>
      <c r="O30" s="323"/>
      <c r="P30" s="326"/>
      <c r="Q30" s="322"/>
      <c r="R30" s="343"/>
      <c r="S30" s="343"/>
      <c r="T30" s="343"/>
      <c r="U30" s="1054"/>
      <c r="V30" s="1054"/>
      <c r="W30" s="1054"/>
      <c r="X30" s="338"/>
      <c r="Y30" s="1054"/>
      <c r="Z30" s="1054"/>
      <c r="AA30" s="1054"/>
      <c r="AB30" s="322"/>
      <c r="AC30" s="322"/>
      <c r="AD30" s="322"/>
      <c r="AE30" s="350"/>
      <c r="AF30" s="322"/>
      <c r="AG30" s="322"/>
      <c r="AH30" s="322"/>
      <c r="AI30" s="323"/>
      <c r="AJ30" s="323"/>
      <c r="AK30" s="376"/>
      <c r="AL30" s="323"/>
      <c r="AM30" s="323"/>
      <c r="AN30" s="323"/>
      <c r="AO30" s="323"/>
      <c r="AP30" s="323"/>
      <c r="AQ30" s="1083"/>
      <c r="AR30" s="1083"/>
      <c r="AS30" s="1083"/>
      <c r="AT30" s="1083"/>
      <c r="AU30" s="326"/>
      <c r="AV30" s="326"/>
      <c r="AW30" s="322"/>
      <c r="AX30" s="322"/>
      <c r="AY30" s="322"/>
      <c r="AZ30" s="369"/>
      <c r="BA30" s="343"/>
      <c r="BB30" s="343"/>
      <c r="BC30" s="1054"/>
      <c r="BD30" s="1054"/>
      <c r="BE30" s="1054"/>
      <c r="BF30" s="338"/>
      <c r="BG30" s="1054"/>
      <c r="BH30" s="1054"/>
      <c r="BI30" s="1054"/>
      <c r="BJ30" s="322"/>
      <c r="BK30" s="322"/>
      <c r="BL30" s="324"/>
      <c r="BM30" s="322"/>
      <c r="BN30" s="324"/>
      <c r="BO30" s="324"/>
      <c r="BP30" s="324"/>
      <c r="BQ30" s="322"/>
      <c r="BR30" s="322"/>
      <c r="BU30" s="326"/>
      <c r="BV30" s="323"/>
      <c r="BW30" s="323"/>
      <c r="BX30" s="323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2"/>
      <c r="CL30" s="322"/>
      <c r="CM30" s="322"/>
    </row>
    <row r="31" spans="1:91" ht="9" customHeight="1" x14ac:dyDescent="0.2">
      <c r="A31" s="323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32"/>
      <c r="R31" s="332"/>
      <c r="S31" s="322"/>
      <c r="T31" s="322"/>
      <c r="U31" s="324"/>
      <c r="V31" s="324"/>
      <c r="W31" s="324"/>
      <c r="X31" s="322"/>
      <c r="Y31" s="322"/>
      <c r="Z31" s="324"/>
      <c r="AA31" s="324"/>
      <c r="AB31" s="324"/>
      <c r="AC31" s="324"/>
      <c r="AD31" s="322"/>
      <c r="AE31" s="350"/>
      <c r="AF31" s="322"/>
      <c r="AG31" s="322"/>
      <c r="AH31" s="322"/>
      <c r="AI31" s="1087" t="s">
        <v>146</v>
      </c>
      <c r="AJ31" s="1060"/>
      <c r="AK31" s="1064"/>
      <c r="AL31" s="323"/>
      <c r="AM31" s="323"/>
      <c r="AN31" s="323"/>
      <c r="AO31" s="323"/>
      <c r="AP31" s="323"/>
      <c r="AQ31" s="371"/>
      <c r="AR31" s="371"/>
      <c r="AS31" s="371"/>
      <c r="AT31" s="371"/>
      <c r="AU31" s="322"/>
      <c r="AV31" s="322"/>
      <c r="AW31" s="322"/>
      <c r="AX31" s="322"/>
      <c r="AY31" s="322"/>
      <c r="AZ31" s="369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X31" s="323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2"/>
      <c r="CL31" s="322"/>
      <c r="CM31" s="322"/>
    </row>
    <row r="32" spans="1:91" ht="9" customHeight="1" x14ac:dyDescent="0.2">
      <c r="A32" s="855" t="str">
        <f>IFERROR(VLOOKUP(Q32,'抽選会用 '!$C$27:$D$41,2,FALSE),"")</f>
        <v/>
      </c>
      <c r="B32" s="855"/>
      <c r="C32" s="855"/>
      <c r="D32" s="855"/>
      <c r="E32" s="855"/>
      <c r="F32" s="855"/>
      <c r="G32" s="855"/>
      <c r="H32" s="855"/>
      <c r="I32" s="855"/>
      <c r="J32" s="855"/>
      <c r="K32" s="855"/>
      <c r="L32" s="855"/>
      <c r="M32" s="855"/>
      <c r="N32" s="855"/>
      <c r="O32" s="855"/>
      <c r="P32" s="855"/>
      <c r="Q32" s="1053">
        <v>3</v>
      </c>
      <c r="R32" s="1053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50"/>
      <c r="AF32" s="341"/>
      <c r="AG32" s="341"/>
      <c r="AH32" s="341"/>
      <c r="AI32" s="1060"/>
      <c r="AJ32" s="1060"/>
      <c r="AK32" s="1064"/>
      <c r="AL32" s="354"/>
      <c r="AM32" s="354"/>
      <c r="AN32" s="354"/>
      <c r="AO32" s="354"/>
      <c r="AP32" s="354"/>
      <c r="AQ32" s="403"/>
      <c r="AR32" s="403"/>
      <c r="AS32" s="404"/>
      <c r="AT32" s="403"/>
      <c r="AU32" s="354"/>
      <c r="AV32" s="354"/>
      <c r="AW32" s="354"/>
      <c r="AX32" s="354"/>
      <c r="AY32" s="383"/>
      <c r="AZ32" s="369"/>
      <c r="BA32" s="341"/>
      <c r="BB32" s="341"/>
      <c r="BC32" s="341"/>
      <c r="BD32" s="341"/>
      <c r="BE32" s="341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37"/>
      <c r="BS32" s="1056">
        <v>8</v>
      </c>
      <c r="BT32" s="1056"/>
      <c r="BU32" s="855" t="str">
        <f>IFERROR(VLOOKUP(BS32,'抽選会用 '!$C$27:$D$41,2,FALSE),"")</f>
        <v/>
      </c>
      <c r="BV32" s="855"/>
      <c r="BW32" s="855"/>
      <c r="BX32" s="855"/>
      <c r="BY32" s="855"/>
      <c r="BZ32" s="855"/>
      <c r="CA32" s="855"/>
      <c r="CB32" s="855"/>
      <c r="CC32" s="855"/>
      <c r="CD32" s="855"/>
      <c r="CE32" s="855"/>
      <c r="CF32" s="855"/>
      <c r="CG32" s="855"/>
      <c r="CH32" s="855"/>
      <c r="CI32" s="855"/>
      <c r="CJ32" s="855"/>
      <c r="CK32" s="322"/>
      <c r="CL32" s="322"/>
      <c r="CM32" s="322"/>
    </row>
    <row r="33" spans="1:109" ht="9" customHeight="1" x14ac:dyDescent="0.2">
      <c r="A33" s="855" t="str">
        <f>IFERROR(VLOOKUP(A32,'抽選会用 '!$C$7:$D$28,3,FALSE),"")</f>
        <v/>
      </c>
      <c r="B33" s="855"/>
      <c r="C33" s="855"/>
      <c r="D33" s="855"/>
      <c r="E33" s="855"/>
      <c r="F33" s="855"/>
      <c r="G33" s="855"/>
      <c r="H33" s="855"/>
      <c r="I33" s="855"/>
      <c r="J33" s="855"/>
      <c r="K33" s="855"/>
      <c r="L33" s="855"/>
      <c r="M33" s="855"/>
      <c r="N33" s="855"/>
      <c r="O33" s="855"/>
      <c r="P33" s="855"/>
      <c r="Q33" s="1053"/>
      <c r="R33" s="1053"/>
      <c r="S33" s="338"/>
      <c r="T33" s="338"/>
      <c r="U33" s="338"/>
      <c r="V33" s="347"/>
      <c r="W33" s="347"/>
      <c r="X33" s="347"/>
      <c r="Y33" s="347"/>
      <c r="Z33" s="347"/>
      <c r="AA33" s="347"/>
      <c r="AB33" s="347"/>
      <c r="AC33" s="347"/>
      <c r="AD33" s="347"/>
      <c r="AE33" s="322"/>
      <c r="AF33" s="341"/>
      <c r="AG33" s="341"/>
      <c r="AH33" s="341"/>
      <c r="AI33" s="341"/>
      <c r="AJ33" s="341"/>
      <c r="AK33" s="368"/>
      <c r="AL33" s="351"/>
      <c r="AM33" s="322"/>
      <c r="AN33" s="322"/>
      <c r="AO33" s="322"/>
      <c r="AP33" s="1077" t="s">
        <v>142</v>
      </c>
      <c r="AQ33" s="1077"/>
      <c r="AR33" s="1077"/>
      <c r="AS33" s="1077"/>
      <c r="AT33" s="1077"/>
      <c r="AU33" s="1077"/>
      <c r="AV33" s="322"/>
      <c r="AW33" s="322"/>
      <c r="AX33" s="322"/>
      <c r="AY33" s="344"/>
      <c r="AZ33" s="369"/>
      <c r="BA33" s="341"/>
      <c r="BB33" s="341"/>
      <c r="BC33" s="341"/>
      <c r="BD33" s="341"/>
      <c r="BE33" s="341"/>
      <c r="BF33" s="323"/>
      <c r="BG33" s="1057" t="s">
        <v>148</v>
      </c>
      <c r="BH33" s="1062"/>
      <c r="BI33" s="1062"/>
      <c r="BJ33" s="367"/>
      <c r="BK33" s="338"/>
      <c r="BL33" s="338"/>
      <c r="BM33" s="338"/>
      <c r="BN33" s="338"/>
      <c r="BO33" s="338"/>
      <c r="BP33" s="338"/>
      <c r="BQ33" s="338"/>
      <c r="BR33" s="340"/>
      <c r="BS33" s="1056"/>
      <c r="BT33" s="1056"/>
      <c r="BU33" s="855" t="str">
        <f>IFERROR(VLOOKUP(BU32,'抽選会用 '!$C$7:$D$28,3,FALSE),"")</f>
        <v/>
      </c>
      <c r="BV33" s="855"/>
      <c r="BW33" s="855"/>
      <c r="BX33" s="855"/>
      <c r="BY33" s="855"/>
      <c r="BZ33" s="855"/>
      <c r="CA33" s="855"/>
      <c r="CB33" s="855"/>
      <c r="CC33" s="855"/>
      <c r="CD33" s="855"/>
      <c r="CE33" s="855"/>
      <c r="CF33" s="855"/>
      <c r="CG33" s="855"/>
      <c r="CH33" s="855"/>
      <c r="CI33" s="855"/>
      <c r="CJ33" s="855"/>
      <c r="CK33" s="322"/>
      <c r="CL33" s="322"/>
      <c r="CM33" s="322"/>
    </row>
    <row r="34" spans="1:109" ht="9" customHeight="1" x14ac:dyDescent="0.2">
      <c r="A34" s="326"/>
      <c r="B34" s="326"/>
      <c r="C34" s="326"/>
      <c r="D34" s="326"/>
      <c r="E34" s="323"/>
      <c r="F34" s="323"/>
      <c r="G34" s="452"/>
      <c r="H34" s="452"/>
      <c r="I34" s="452"/>
      <c r="J34" s="452"/>
      <c r="K34" s="452"/>
      <c r="L34" s="452"/>
      <c r="M34" s="452"/>
      <c r="N34" s="452"/>
      <c r="O34" s="323"/>
      <c r="P34" s="323"/>
      <c r="Q34" s="323"/>
      <c r="R34" s="323"/>
      <c r="S34" s="322"/>
      <c r="T34" s="322"/>
      <c r="U34" s="324"/>
      <c r="V34" s="324"/>
      <c r="W34" s="324"/>
      <c r="X34" s="322"/>
      <c r="Y34" s="322"/>
      <c r="Z34" s="324"/>
      <c r="AA34" s="322"/>
      <c r="AB34" s="322"/>
      <c r="AC34" s="322"/>
      <c r="AD34" s="322"/>
      <c r="AE34" s="324"/>
      <c r="AF34" s="324"/>
      <c r="AG34" s="324"/>
      <c r="AH34" s="322"/>
      <c r="AI34" s="322"/>
      <c r="AJ34" s="322"/>
      <c r="AK34" s="344"/>
      <c r="AL34" s="353"/>
      <c r="AM34" s="324"/>
      <c r="AN34" s="324"/>
      <c r="AO34" s="324"/>
      <c r="AP34" s="1078"/>
      <c r="AQ34" s="1078"/>
      <c r="AR34" s="1078"/>
      <c r="AS34" s="1078"/>
      <c r="AT34" s="1078"/>
      <c r="AU34" s="1078"/>
      <c r="AV34" s="322"/>
      <c r="AW34" s="322"/>
      <c r="AX34" s="322"/>
      <c r="AY34" s="344"/>
      <c r="AZ34" s="351"/>
      <c r="BA34" s="322"/>
      <c r="BB34" s="322"/>
      <c r="BC34" s="322"/>
      <c r="BD34" s="322"/>
      <c r="BE34" s="381"/>
      <c r="BF34" s="322"/>
      <c r="BG34" s="1086"/>
      <c r="BH34" s="1087"/>
      <c r="BI34" s="1087"/>
      <c r="BJ34" s="341"/>
      <c r="BK34" s="322"/>
      <c r="BL34" s="322"/>
      <c r="BM34" s="322"/>
      <c r="BN34" s="322"/>
      <c r="BO34" s="322"/>
      <c r="BP34" s="322"/>
      <c r="BQ34" s="322"/>
      <c r="BR34" s="322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2"/>
      <c r="CL34" s="322"/>
      <c r="CM34" s="322"/>
    </row>
    <row r="35" spans="1:109" ht="9" customHeight="1" x14ac:dyDescent="0.2">
      <c r="A35" s="326"/>
      <c r="B35" s="326"/>
      <c r="C35" s="326"/>
      <c r="D35" s="326"/>
      <c r="E35" s="323"/>
      <c r="F35" s="323"/>
      <c r="G35" s="452"/>
      <c r="H35" s="452"/>
      <c r="I35" s="452"/>
      <c r="J35" s="452"/>
      <c r="K35" s="452"/>
      <c r="L35" s="452"/>
      <c r="M35" s="452"/>
      <c r="N35" s="452"/>
      <c r="O35" s="323"/>
      <c r="P35" s="323"/>
      <c r="Q35" s="323"/>
      <c r="R35" s="323"/>
      <c r="S35" s="322"/>
      <c r="T35" s="322"/>
      <c r="U35" s="324"/>
      <c r="V35" s="322"/>
      <c r="W35" s="343"/>
      <c r="X35" s="343"/>
      <c r="Y35" s="343"/>
      <c r="Z35" s="1054"/>
      <c r="AA35" s="1054"/>
      <c r="AB35" s="1054"/>
      <c r="AC35" s="322"/>
      <c r="AD35" s="1054"/>
      <c r="AE35" s="1054"/>
      <c r="AF35" s="1054"/>
      <c r="AG35" s="322"/>
      <c r="AH35" s="322"/>
      <c r="AI35" s="324"/>
      <c r="AJ35" s="324"/>
      <c r="AK35" s="382"/>
      <c r="AL35" s="353"/>
      <c r="AM35" s="324"/>
      <c r="AN35" s="324"/>
      <c r="AO35" s="322"/>
      <c r="AP35" s="402"/>
      <c r="AQ35" s="402"/>
      <c r="AR35" s="402"/>
      <c r="AS35" s="402"/>
      <c r="AT35" s="402"/>
      <c r="AU35" s="402"/>
      <c r="AV35" s="322"/>
      <c r="AW35" s="322"/>
      <c r="AX35" s="322"/>
      <c r="AY35" s="344"/>
      <c r="AZ35" s="351"/>
      <c r="BA35" s="322"/>
      <c r="BB35" s="322"/>
      <c r="BC35" s="343"/>
      <c r="BD35" s="343"/>
      <c r="BE35" s="324"/>
      <c r="BF35" s="324"/>
      <c r="BG35" s="351"/>
      <c r="BH35" s="343"/>
      <c r="BI35" s="343"/>
      <c r="BJ35" s="1054"/>
      <c r="BK35" s="1054"/>
      <c r="BL35" s="1054"/>
      <c r="BM35" s="322"/>
      <c r="BN35" s="1054"/>
      <c r="BO35" s="1054"/>
      <c r="BP35" s="1054"/>
      <c r="BQ35" s="322"/>
      <c r="BR35" s="322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2"/>
      <c r="CL35" s="322"/>
      <c r="CM35" s="322"/>
    </row>
    <row r="36" spans="1:109" ht="9" customHeight="1" x14ac:dyDescent="0.2">
      <c r="A36" s="326"/>
      <c r="B36" s="326"/>
      <c r="C36" s="326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6"/>
      <c r="Q36" s="324"/>
      <c r="R36" s="324"/>
      <c r="S36" s="330"/>
      <c r="T36" s="322"/>
      <c r="U36" s="324"/>
      <c r="V36" s="322"/>
      <c r="W36" s="343"/>
      <c r="X36" s="343"/>
      <c r="Y36" s="343"/>
      <c r="Z36" s="1054"/>
      <c r="AA36" s="1054"/>
      <c r="AB36" s="1054"/>
      <c r="AC36" s="338"/>
      <c r="AD36" s="1054"/>
      <c r="AE36" s="1054"/>
      <c r="AF36" s="1054"/>
      <c r="AG36" s="322"/>
      <c r="AH36" s="322"/>
      <c r="AI36" s="324"/>
      <c r="AJ36" s="324"/>
      <c r="AK36" s="382"/>
      <c r="AL36" s="353"/>
      <c r="AM36" s="343"/>
      <c r="AN36" s="343"/>
      <c r="AO36" s="1054"/>
      <c r="AP36" s="1054"/>
      <c r="AQ36" s="1054"/>
      <c r="AR36" s="1074"/>
      <c r="AS36" s="1074"/>
      <c r="AT36" s="1054"/>
      <c r="AU36" s="1054"/>
      <c r="AV36" s="1054"/>
      <c r="AW36" s="322"/>
      <c r="AX36" s="322"/>
      <c r="AY36" s="344"/>
      <c r="AZ36" s="351"/>
      <c r="BA36" s="322"/>
      <c r="BB36" s="322"/>
      <c r="BC36" s="343"/>
      <c r="BD36" s="343"/>
      <c r="BE36" s="324"/>
      <c r="BF36" s="324"/>
      <c r="BG36" s="351"/>
      <c r="BH36" s="343"/>
      <c r="BI36" s="343"/>
      <c r="BJ36" s="1054"/>
      <c r="BK36" s="1054"/>
      <c r="BL36" s="1054"/>
      <c r="BM36" s="338"/>
      <c r="BN36" s="1054"/>
      <c r="BO36" s="1054"/>
      <c r="BP36" s="1054"/>
      <c r="BQ36" s="322"/>
      <c r="BR36" s="322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2"/>
      <c r="CL36" s="322"/>
      <c r="CM36" s="322"/>
    </row>
    <row r="37" spans="1:109" ht="9" customHeight="1" x14ac:dyDescent="0.2">
      <c r="A37" s="326"/>
      <c r="B37" s="323"/>
      <c r="C37" s="323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2"/>
      <c r="R37" s="322"/>
      <c r="S37" s="330"/>
      <c r="T37" s="322"/>
      <c r="U37" s="324"/>
      <c r="V37" s="324"/>
      <c r="W37" s="324"/>
      <c r="X37" s="1076">
        <v>2</v>
      </c>
      <c r="Y37" s="1076"/>
      <c r="Z37" s="1054"/>
      <c r="AA37" s="1054"/>
      <c r="AB37" s="1054"/>
      <c r="AC37" s="322"/>
      <c r="AD37" s="1054"/>
      <c r="AE37" s="1054"/>
      <c r="AF37" s="1054"/>
      <c r="AG37" s="1055"/>
      <c r="AH37" s="1055"/>
      <c r="AI37" s="324"/>
      <c r="AJ37" s="324"/>
      <c r="AK37" s="382"/>
      <c r="AL37" s="353"/>
      <c r="AM37" s="343"/>
      <c r="AN37" s="343"/>
      <c r="AO37" s="1054"/>
      <c r="AP37" s="1054"/>
      <c r="AQ37" s="1054"/>
      <c r="AR37" s="1075"/>
      <c r="AS37" s="1075"/>
      <c r="AT37" s="1054"/>
      <c r="AU37" s="1054"/>
      <c r="AV37" s="1054"/>
      <c r="AW37" s="322"/>
      <c r="AX37" s="322"/>
      <c r="AY37" s="377"/>
      <c r="AZ37" s="348"/>
      <c r="BA37" s="342"/>
      <c r="BB37" s="342"/>
      <c r="BC37" s="328"/>
      <c r="BD37" s="328"/>
      <c r="BE37" s="324"/>
      <c r="BF37" s="324"/>
      <c r="BG37" s="351"/>
      <c r="BH37" s="1076">
        <v>2</v>
      </c>
      <c r="BI37" s="1076"/>
      <c r="BJ37" s="1054"/>
      <c r="BK37" s="1054"/>
      <c r="BL37" s="1054"/>
      <c r="BM37" s="322"/>
      <c r="BN37" s="1054"/>
      <c r="BO37" s="1054"/>
      <c r="BP37" s="1054"/>
      <c r="BQ37" s="1055"/>
      <c r="BR37" s="1055"/>
      <c r="BU37" s="326"/>
      <c r="BV37" s="326"/>
      <c r="BW37" s="326"/>
      <c r="BX37" s="326"/>
      <c r="BY37" s="326"/>
      <c r="BZ37" s="326"/>
      <c r="CA37" s="326"/>
      <c r="CB37" s="326"/>
      <c r="CC37" s="326"/>
      <c r="CD37" s="326"/>
      <c r="CE37" s="326"/>
      <c r="CF37" s="326"/>
      <c r="CG37" s="326"/>
      <c r="CH37" s="326"/>
      <c r="CI37" s="326"/>
      <c r="CJ37" s="326"/>
      <c r="CK37" s="322"/>
      <c r="CL37" s="322"/>
      <c r="CM37" s="322"/>
    </row>
    <row r="38" spans="1:109" ht="9" customHeight="1" x14ac:dyDescent="0.2">
      <c r="A38" s="326"/>
      <c r="B38" s="323"/>
      <c r="C38" s="323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2"/>
      <c r="R38" s="322"/>
      <c r="S38" s="330"/>
      <c r="T38" s="322"/>
      <c r="U38" s="324"/>
      <c r="V38" s="324"/>
      <c r="W38" s="324"/>
      <c r="X38" s="1076"/>
      <c r="Y38" s="1076"/>
      <c r="Z38" s="1054"/>
      <c r="AA38" s="1054"/>
      <c r="AB38" s="1054"/>
      <c r="AC38" s="322"/>
      <c r="AD38" s="1054"/>
      <c r="AE38" s="1054"/>
      <c r="AF38" s="1054"/>
      <c r="AG38" s="1055"/>
      <c r="AH38" s="1055"/>
      <c r="AI38" s="324"/>
      <c r="AJ38" s="324"/>
      <c r="AK38" s="382"/>
      <c r="AL38" s="324"/>
      <c r="AM38" s="1076">
        <v>2</v>
      </c>
      <c r="AN38" s="1076"/>
      <c r="AO38" s="1054"/>
      <c r="AP38" s="1054"/>
      <c r="AQ38" s="1054"/>
      <c r="AR38" s="1061"/>
      <c r="AS38" s="1061"/>
      <c r="AT38" s="1054"/>
      <c r="AU38" s="1054"/>
      <c r="AV38" s="1054"/>
      <c r="AW38" s="1055"/>
      <c r="AX38" s="1055"/>
      <c r="AY38" s="342"/>
      <c r="AZ38" s="348"/>
      <c r="BA38" s="342"/>
      <c r="BB38" s="342"/>
      <c r="BC38" s="394"/>
      <c r="BD38" s="395"/>
      <c r="BE38" s="339"/>
      <c r="BF38" s="396"/>
      <c r="BG38" s="351"/>
      <c r="BH38" s="1076"/>
      <c r="BI38" s="1076"/>
      <c r="BJ38" s="1054"/>
      <c r="BK38" s="1054"/>
      <c r="BL38" s="1054"/>
      <c r="BM38" s="322"/>
      <c r="BN38" s="1054"/>
      <c r="BO38" s="1054"/>
      <c r="BP38" s="1054"/>
      <c r="BQ38" s="1055"/>
      <c r="BR38" s="1055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6"/>
      <c r="CI38" s="326"/>
      <c r="CJ38" s="326"/>
      <c r="CK38" s="322"/>
      <c r="CL38" s="322"/>
      <c r="CM38" s="322"/>
    </row>
    <row r="39" spans="1:109" ht="9" customHeight="1" x14ac:dyDescent="0.2">
      <c r="A39" s="326"/>
      <c r="B39" s="326"/>
      <c r="C39" s="326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26"/>
      <c r="O39" s="326"/>
      <c r="P39" s="326"/>
      <c r="Q39" s="322"/>
      <c r="R39" s="324"/>
      <c r="S39" s="322"/>
      <c r="T39" s="322"/>
      <c r="U39" s="324"/>
      <c r="V39" s="322"/>
      <c r="W39" s="343"/>
      <c r="X39" s="343"/>
      <c r="Y39" s="343"/>
      <c r="Z39" s="1054"/>
      <c r="AA39" s="1054"/>
      <c r="AB39" s="1054"/>
      <c r="AC39" s="322"/>
      <c r="AD39" s="1054"/>
      <c r="AE39" s="1054"/>
      <c r="AF39" s="1054"/>
      <c r="AG39" s="322"/>
      <c r="AH39" s="322"/>
      <c r="AI39" s="324"/>
      <c r="AJ39" s="324"/>
      <c r="AK39" s="382"/>
      <c r="AL39" s="324"/>
      <c r="AM39" s="1076"/>
      <c r="AN39" s="1076"/>
      <c r="AO39" s="1054"/>
      <c r="AP39" s="1054"/>
      <c r="AQ39" s="1054"/>
      <c r="AR39" s="1061"/>
      <c r="AS39" s="1061"/>
      <c r="AT39" s="1054"/>
      <c r="AU39" s="1054"/>
      <c r="AV39" s="1054"/>
      <c r="AW39" s="1055"/>
      <c r="AX39" s="1055"/>
      <c r="AY39" s="342"/>
      <c r="AZ39" s="348"/>
      <c r="BA39" s="342"/>
      <c r="BB39" s="342"/>
      <c r="BC39" s="397"/>
      <c r="BD39" s="343"/>
      <c r="BE39" s="324"/>
      <c r="BF39" s="382"/>
      <c r="BG39" s="351"/>
      <c r="BH39" s="343"/>
      <c r="BI39" s="343"/>
      <c r="BJ39" s="1054"/>
      <c r="BK39" s="1054"/>
      <c r="BL39" s="1054"/>
      <c r="BM39" s="322"/>
      <c r="BN39" s="1054"/>
      <c r="BO39" s="1054"/>
      <c r="BP39" s="1054"/>
      <c r="BQ39" s="322"/>
      <c r="BR39" s="322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2"/>
      <c r="CL39" s="322"/>
      <c r="CM39" s="322"/>
    </row>
    <row r="40" spans="1:109" ht="9" customHeight="1" x14ac:dyDescent="0.2">
      <c r="A40" s="326"/>
      <c r="B40" s="326"/>
      <c r="C40" s="326"/>
      <c r="D40" s="342"/>
      <c r="E40" s="342"/>
      <c r="F40" s="342"/>
      <c r="G40" s="342"/>
      <c r="H40" s="379"/>
      <c r="I40" s="379"/>
      <c r="J40" s="379"/>
      <c r="K40" s="379"/>
      <c r="L40" s="379"/>
      <c r="M40" s="379"/>
      <c r="N40" s="379"/>
      <c r="O40" s="323"/>
      <c r="P40" s="326"/>
      <c r="Q40" s="322"/>
      <c r="R40" s="324"/>
      <c r="S40" s="322"/>
      <c r="T40" s="322"/>
      <c r="U40" s="324"/>
      <c r="V40" s="322"/>
      <c r="W40" s="343"/>
      <c r="X40" s="343"/>
      <c r="Y40" s="343"/>
      <c r="Z40" s="1054"/>
      <c r="AA40" s="1054"/>
      <c r="AB40" s="1054"/>
      <c r="AC40" s="338"/>
      <c r="AD40" s="1054"/>
      <c r="AE40" s="1054"/>
      <c r="AF40" s="1054"/>
      <c r="AG40" s="322"/>
      <c r="AH40" s="322"/>
      <c r="AI40" s="324"/>
      <c r="AJ40" s="324"/>
      <c r="AK40" s="382"/>
      <c r="AL40" s="324"/>
      <c r="AM40" s="343"/>
      <c r="AN40" s="343"/>
      <c r="AO40" s="1054"/>
      <c r="AP40" s="1054"/>
      <c r="AQ40" s="1054"/>
      <c r="AR40" s="1074"/>
      <c r="AS40" s="1074"/>
      <c r="AT40" s="1054"/>
      <c r="AU40" s="1054"/>
      <c r="AV40" s="1054"/>
      <c r="AW40" s="322"/>
      <c r="AX40" s="322"/>
      <c r="AY40" s="342"/>
      <c r="AZ40" s="348"/>
      <c r="BA40" s="342"/>
      <c r="BB40" s="342"/>
      <c r="BC40" s="397"/>
      <c r="BD40" s="343"/>
      <c r="BE40" s="324"/>
      <c r="BF40" s="382"/>
      <c r="BG40" s="351"/>
      <c r="BH40" s="343"/>
      <c r="BI40" s="343"/>
      <c r="BJ40" s="1054"/>
      <c r="BK40" s="1054"/>
      <c r="BL40" s="1054"/>
      <c r="BM40" s="338"/>
      <c r="BN40" s="1054"/>
      <c r="BO40" s="1054"/>
      <c r="BP40" s="1054"/>
      <c r="BQ40" s="322"/>
      <c r="BR40" s="322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2"/>
      <c r="CL40" s="322"/>
      <c r="CM40" s="322"/>
      <c r="DE40" s="326"/>
    </row>
    <row r="41" spans="1:109" ht="9" customHeight="1" x14ac:dyDescent="0.2">
      <c r="A41" s="342"/>
      <c r="B41" s="342"/>
      <c r="C41" s="342"/>
      <c r="D41" s="342"/>
      <c r="E41" s="342"/>
      <c r="F41" s="342"/>
      <c r="G41" s="342"/>
      <c r="H41" s="379"/>
      <c r="I41" s="379"/>
      <c r="J41" s="379"/>
      <c r="K41" s="379"/>
      <c r="L41" s="379"/>
      <c r="M41" s="379"/>
      <c r="N41" s="379"/>
      <c r="O41" s="323"/>
      <c r="P41" s="323"/>
      <c r="Q41" s="322"/>
      <c r="R41" s="324"/>
      <c r="S41" s="322"/>
      <c r="T41" s="322"/>
      <c r="U41" s="324"/>
      <c r="V41" s="324"/>
      <c r="W41" s="324"/>
      <c r="X41" s="322"/>
      <c r="Y41" s="328"/>
      <c r="Z41" s="328"/>
      <c r="AA41" s="322"/>
      <c r="AB41" s="322"/>
      <c r="AC41" s="322"/>
      <c r="AD41" s="342"/>
      <c r="AE41" s="342"/>
      <c r="AF41" s="342"/>
      <c r="AG41" s="342"/>
      <c r="AH41" s="342"/>
      <c r="AI41" s="342"/>
      <c r="AJ41" s="342"/>
      <c r="AK41" s="377"/>
      <c r="AL41" s="342"/>
      <c r="AM41" s="343"/>
      <c r="AN41" s="343"/>
      <c r="AO41" s="1054"/>
      <c r="AP41" s="1054"/>
      <c r="AQ41" s="1054"/>
      <c r="AR41" s="1075"/>
      <c r="AS41" s="1075"/>
      <c r="AT41" s="1054"/>
      <c r="AU41" s="1054"/>
      <c r="AV41" s="1054"/>
      <c r="AW41" s="322"/>
      <c r="AX41" s="322"/>
      <c r="AY41" s="322"/>
      <c r="AZ41" s="351"/>
      <c r="BA41" s="322"/>
      <c r="BB41" s="322"/>
      <c r="BC41" s="351"/>
      <c r="BD41" s="322"/>
      <c r="BE41" s="381"/>
      <c r="BF41" s="344"/>
      <c r="BG41" s="351"/>
      <c r="BH41" s="322"/>
      <c r="BI41" s="322"/>
      <c r="BJ41" s="322"/>
      <c r="BK41" s="322"/>
      <c r="BL41" s="322"/>
      <c r="BM41" s="322"/>
      <c r="BN41" s="322"/>
      <c r="BO41" s="322"/>
      <c r="BP41" s="322"/>
      <c r="BQ41" s="322"/>
      <c r="BR41" s="322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2"/>
      <c r="CL41" s="322"/>
      <c r="CM41" s="322"/>
    </row>
    <row r="42" spans="1:109" ht="9" customHeight="1" x14ac:dyDescent="0.2">
      <c r="A42" s="855" t="str">
        <f>IFERROR(VLOOKUP(Q42,'抽選会用 '!$C$27:$D$41,2,FALSE),"")</f>
        <v/>
      </c>
      <c r="B42" s="855"/>
      <c r="C42" s="855"/>
      <c r="D42" s="855"/>
      <c r="E42" s="855"/>
      <c r="F42" s="855"/>
      <c r="G42" s="855"/>
      <c r="H42" s="855"/>
      <c r="I42" s="855"/>
      <c r="J42" s="855"/>
      <c r="K42" s="855"/>
      <c r="L42" s="855"/>
      <c r="M42" s="855"/>
      <c r="N42" s="855"/>
      <c r="O42" s="855"/>
      <c r="P42" s="855"/>
      <c r="Q42" s="1053">
        <v>4</v>
      </c>
      <c r="R42" s="1053"/>
      <c r="S42" s="322"/>
      <c r="T42" s="322"/>
      <c r="U42" s="322"/>
      <c r="V42" s="322"/>
      <c r="W42" s="324"/>
      <c r="X42" s="324"/>
      <c r="Y42" s="324"/>
      <c r="Z42" s="322"/>
      <c r="AA42" s="322"/>
      <c r="AB42" s="322"/>
      <c r="AC42" s="324"/>
      <c r="AD42" s="324"/>
      <c r="AE42" s="322"/>
      <c r="AF42" s="342"/>
      <c r="AG42" s="342"/>
      <c r="AH42" s="342"/>
      <c r="AI42" s="342"/>
      <c r="AJ42" s="342"/>
      <c r="AK42" s="377"/>
      <c r="AL42" s="342"/>
      <c r="AM42" s="343"/>
      <c r="AN42" s="343"/>
      <c r="AO42" s="324"/>
      <c r="AP42" s="324"/>
      <c r="AQ42" s="324"/>
      <c r="AR42" s="322"/>
      <c r="AS42" s="322"/>
      <c r="AT42" s="324"/>
      <c r="AU42" s="324"/>
      <c r="AV42" s="324"/>
      <c r="AW42" s="322"/>
      <c r="AX42" s="322"/>
      <c r="AY42" s="322"/>
      <c r="AZ42" s="351"/>
      <c r="BA42" s="322"/>
      <c r="BB42" s="322"/>
      <c r="BC42" s="351"/>
      <c r="BD42" s="322"/>
      <c r="BE42" s="381"/>
      <c r="BF42" s="344"/>
      <c r="BG42" s="355"/>
      <c r="BH42" s="354"/>
      <c r="BI42" s="354"/>
      <c r="BJ42" s="354"/>
      <c r="BK42" s="354"/>
      <c r="BL42" s="354"/>
      <c r="BM42" s="354"/>
      <c r="BN42" s="354"/>
      <c r="BO42" s="354"/>
      <c r="BP42" s="354"/>
      <c r="BQ42" s="354"/>
      <c r="BR42" s="352"/>
      <c r="BS42" s="1056">
        <v>9</v>
      </c>
      <c r="BT42" s="1056"/>
      <c r="BU42" s="855" t="str">
        <f>IFERROR(VLOOKUP(BS42,'抽選会用 '!$C$27:$D$41,2,FALSE),"")</f>
        <v/>
      </c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322"/>
      <c r="CL42" s="322"/>
      <c r="CM42" s="322"/>
    </row>
    <row r="43" spans="1:109" ht="9" customHeight="1" x14ac:dyDescent="0.2">
      <c r="A43" s="855" t="str">
        <f>IFERROR(VLOOKUP(A42,'抽選会用 '!$C$7:$D$28,3,FALSE),"")</f>
        <v/>
      </c>
      <c r="B43" s="855"/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1053"/>
      <c r="R43" s="1053"/>
      <c r="S43" s="338"/>
      <c r="T43" s="338"/>
      <c r="U43" s="338"/>
      <c r="V43" s="338"/>
      <c r="W43" s="339"/>
      <c r="X43" s="339"/>
      <c r="Y43" s="339"/>
      <c r="Z43" s="338"/>
      <c r="AA43" s="367"/>
      <c r="AB43" s="367"/>
      <c r="AC43" s="367"/>
      <c r="AD43" s="367"/>
      <c r="AE43" s="1062" t="s">
        <v>143</v>
      </c>
      <c r="AF43" s="1058"/>
      <c r="AG43" s="1058"/>
      <c r="AH43" s="1063"/>
      <c r="AI43" s="342"/>
      <c r="AJ43" s="342"/>
      <c r="AK43" s="377"/>
      <c r="AL43" s="342"/>
      <c r="AM43" s="343"/>
      <c r="AN43" s="343"/>
      <c r="AO43" s="1073" t="s">
        <v>97</v>
      </c>
      <c r="AP43" s="1073"/>
      <c r="AQ43" s="1073"/>
      <c r="AR43" s="1073"/>
      <c r="AS43" s="1073"/>
      <c r="AT43" s="1073"/>
      <c r="AU43" s="1073"/>
      <c r="AV43" s="1073"/>
      <c r="AW43" s="322"/>
      <c r="AX43" s="322"/>
      <c r="AY43" s="322"/>
      <c r="AZ43" s="351"/>
      <c r="BA43" s="322"/>
      <c r="BB43" s="322"/>
      <c r="BC43" s="1065" t="s">
        <v>147</v>
      </c>
      <c r="BD43" s="1066"/>
      <c r="BE43" s="1066"/>
      <c r="BF43" s="322"/>
      <c r="BG43" s="367"/>
      <c r="BH43" s="367"/>
      <c r="BI43" s="367"/>
      <c r="BJ43" s="367"/>
      <c r="BK43" s="338"/>
      <c r="BL43" s="338"/>
      <c r="BM43" s="338"/>
      <c r="BN43" s="338"/>
      <c r="BO43" s="338"/>
      <c r="BP43" s="338"/>
      <c r="BQ43" s="338"/>
      <c r="BR43" s="340"/>
      <c r="BS43" s="1056"/>
      <c r="BT43" s="1056"/>
      <c r="BU43" s="855" t="str">
        <f>IFERROR(VLOOKUP(BU42,'抽選会用 '!$C$7:$D$28,3,FALSE),"")</f>
        <v/>
      </c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322"/>
      <c r="CL43" s="322"/>
      <c r="CM43" s="322"/>
    </row>
    <row r="44" spans="1:109" ht="9" customHeight="1" x14ac:dyDescent="0.2">
      <c r="A44" s="323"/>
      <c r="B44" s="323"/>
      <c r="C44" s="323"/>
      <c r="D44" s="323"/>
      <c r="E44" s="323"/>
      <c r="F44" s="323"/>
      <c r="G44" s="452"/>
      <c r="H44" s="452"/>
      <c r="I44" s="452"/>
      <c r="J44" s="452"/>
      <c r="K44" s="452"/>
      <c r="L44" s="452"/>
      <c r="M44" s="452"/>
      <c r="N44" s="452"/>
      <c r="O44" s="323"/>
      <c r="P44" s="323"/>
      <c r="Q44" s="329"/>
      <c r="R44" s="329"/>
      <c r="S44" s="322"/>
      <c r="T44" s="330"/>
      <c r="U44" s="330"/>
      <c r="V44" s="322"/>
      <c r="W44" s="324"/>
      <c r="X44" s="324"/>
      <c r="Y44" s="324"/>
      <c r="Z44" s="322"/>
      <c r="AA44" s="341"/>
      <c r="AB44" s="341"/>
      <c r="AC44" s="341"/>
      <c r="AD44" s="341"/>
      <c r="AE44" s="1060"/>
      <c r="AF44" s="1060"/>
      <c r="AG44" s="1060"/>
      <c r="AH44" s="1064"/>
      <c r="AI44" s="323"/>
      <c r="AJ44" s="323"/>
      <c r="AK44" s="376"/>
      <c r="AL44" s="323"/>
      <c r="AM44" s="328"/>
      <c r="AN44" s="328"/>
      <c r="AO44" s="1073"/>
      <c r="AP44" s="1073"/>
      <c r="AQ44" s="1073"/>
      <c r="AR44" s="1073"/>
      <c r="AS44" s="1073"/>
      <c r="AT44" s="1073"/>
      <c r="AU44" s="1073"/>
      <c r="AV44" s="1073"/>
      <c r="AW44" s="330"/>
      <c r="AX44" s="330"/>
      <c r="AY44" s="322"/>
      <c r="AZ44" s="351"/>
      <c r="BA44" s="322"/>
      <c r="BB44" s="322"/>
      <c r="BC44" s="1067"/>
      <c r="BD44" s="1066"/>
      <c r="BE44" s="1066"/>
      <c r="BF44" s="322"/>
      <c r="BG44" s="341"/>
      <c r="BH44" s="341"/>
      <c r="BI44" s="341"/>
      <c r="BJ44" s="341"/>
      <c r="BK44" s="322"/>
      <c r="BL44" s="322"/>
      <c r="BM44" s="322"/>
      <c r="BN44" s="322"/>
      <c r="BO44" s="322"/>
      <c r="BP44" s="322"/>
      <c r="BQ44" s="322"/>
      <c r="BR44" s="322"/>
      <c r="BU44" s="326"/>
      <c r="BV44" s="326"/>
      <c r="BW44" s="326"/>
      <c r="BX44" s="326"/>
      <c r="BY44" s="326"/>
      <c r="BZ44" s="326"/>
      <c r="CA44" s="326"/>
      <c r="CB44" s="326"/>
      <c r="CC44" s="326"/>
      <c r="CD44" s="326"/>
      <c r="CE44" s="326"/>
      <c r="CF44" s="326"/>
      <c r="CG44" s="326"/>
      <c r="CH44" s="326"/>
      <c r="CI44" s="326"/>
      <c r="CJ44" s="326"/>
      <c r="CK44" s="322"/>
      <c r="CL44" s="322"/>
      <c r="CM44" s="322"/>
    </row>
    <row r="45" spans="1:109" ht="9" customHeight="1" x14ac:dyDescent="0.2">
      <c r="A45" s="326"/>
      <c r="B45" s="326"/>
      <c r="C45" s="326"/>
      <c r="D45" s="326"/>
      <c r="E45" s="323"/>
      <c r="F45" s="323"/>
      <c r="G45" s="452"/>
      <c r="H45" s="452"/>
      <c r="I45" s="452"/>
      <c r="J45" s="452"/>
      <c r="K45" s="452"/>
      <c r="L45" s="452"/>
      <c r="M45" s="452"/>
      <c r="N45" s="452"/>
      <c r="O45" s="323"/>
      <c r="P45" s="326"/>
      <c r="Q45" s="322"/>
      <c r="R45" s="343"/>
      <c r="S45" s="343"/>
      <c r="T45" s="343"/>
      <c r="U45" s="324"/>
      <c r="V45" s="324"/>
      <c r="W45" s="343"/>
      <c r="X45" s="343"/>
      <c r="Y45" s="1054"/>
      <c r="Z45" s="1054"/>
      <c r="AA45" s="1054"/>
      <c r="AB45" s="322"/>
      <c r="AC45" s="1054"/>
      <c r="AD45" s="1054"/>
      <c r="AE45" s="1054"/>
      <c r="AF45" s="322"/>
      <c r="AG45" s="322"/>
      <c r="AH45" s="344"/>
      <c r="AI45" s="323"/>
      <c r="AJ45" s="323"/>
      <c r="AK45" s="376"/>
      <c r="AL45" s="323"/>
      <c r="AM45" s="328"/>
      <c r="AN45" s="328"/>
      <c r="AO45" s="324"/>
      <c r="AP45" s="324"/>
      <c r="AQ45" s="1082"/>
      <c r="AR45" s="1082"/>
      <c r="AS45" s="1082"/>
      <c r="AT45" s="1082"/>
      <c r="AU45" s="324"/>
      <c r="AV45" s="324"/>
      <c r="AW45" s="330"/>
      <c r="AX45" s="330"/>
      <c r="AY45" s="330"/>
      <c r="AZ45" s="386"/>
      <c r="BA45" s="322"/>
      <c r="BB45" s="322"/>
      <c r="BC45" s="398"/>
      <c r="BD45" s="343"/>
      <c r="BE45" s="343"/>
      <c r="BF45" s="1054"/>
      <c r="BG45" s="1054"/>
      <c r="BH45" s="1054"/>
      <c r="BI45" s="322"/>
      <c r="BJ45" s="1054"/>
      <c r="BK45" s="1054"/>
      <c r="BL45" s="1054"/>
      <c r="BM45" s="322"/>
      <c r="BN45" s="322"/>
      <c r="BO45" s="324"/>
      <c r="BP45" s="324"/>
      <c r="BQ45" s="322"/>
      <c r="BR45" s="322"/>
      <c r="BU45" s="326"/>
      <c r="BV45" s="326"/>
      <c r="BW45" s="326"/>
      <c r="BX45" s="326"/>
      <c r="BY45" s="326"/>
      <c r="BZ45" s="326"/>
      <c r="CA45" s="326"/>
      <c r="CB45" s="326"/>
      <c r="CC45" s="326"/>
      <c r="CD45" s="326"/>
      <c r="CE45" s="326"/>
      <c r="CF45" s="326"/>
      <c r="CG45" s="326"/>
      <c r="CH45" s="326"/>
      <c r="CI45" s="326"/>
      <c r="CJ45" s="326"/>
      <c r="CK45" s="322"/>
      <c r="CL45" s="322"/>
      <c r="CM45" s="322"/>
    </row>
    <row r="46" spans="1:109" ht="9" customHeight="1" x14ac:dyDescent="0.2">
      <c r="A46" s="326"/>
      <c r="B46" s="326"/>
      <c r="C46" s="326"/>
      <c r="D46" s="326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6"/>
      <c r="Q46" s="322"/>
      <c r="R46" s="343"/>
      <c r="S46" s="343"/>
      <c r="T46" s="343"/>
      <c r="U46" s="324"/>
      <c r="V46" s="324"/>
      <c r="W46" s="343"/>
      <c r="X46" s="343"/>
      <c r="Y46" s="1054"/>
      <c r="Z46" s="1054"/>
      <c r="AA46" s="1054"/>
      <c r="AB46" s="338"/>
      <c r="AC46" s="1054"/>
      <c r="AD46" s="1054"/>
      <c r="AE46" s="1054"/>
      <c r="AF46" s="322"/>
      <c r="AG46" s="322"/>
      <c r="AH46" s="344"/>
      <c r="AI46" s="322"/>
      <c r="AJ46" s="322"/>
      <c r="AK46" s="344"/>
      <c r="AL46" s="322"/>
      <c r="AM46" s="343"/>
      <c r="AN46" s="343"/>
      <c r="AO46" s="324"/>
      <c r="AP46" s="324"/>
      <c r="AQ46" s="1083" t="str">
        <f>IFERROR(VLOOKUP(AQ45,'抽選会用 '!$C$27:$D$41,3,FALSE),"")</f>
        <v/>
      </c>
      <c r="AR46" s="1083"/>
      <c r="AS46" s="1083"/>
      <c r="AT46" s="1083"/>
      <c r="AU46" s="324"/>
      <c r="AV46" s="324"/>
      <c r="AW46" s="322"/>
      <c r="AX46" s="322"/>
      <c r="AY46" s="330"/>
      <c r="AZ46" s="386"/>
      <c r="BA46" s="322"/>
      <c r="BB46" s="322"/>
      <c r="BC46" s="398"/>
      <c r="BD46" s="343"/>
      <c r="BE46" s="343"/>
      <c r="BF46" s="1054"/>
      <c r="BG46" s="1054"/>
      <c r="BH46" s="1054"/>
      <c r="BI46" s="338"/>
      <c r="BJ46" s="1054"/>
      <c r="BK46" s="1054"/>
      <c r="BL46" s="1054"/>
      <c r="BM46" s="322"/>
      <c r="BN46" s="322"/>
      <c r="BO46" s="324"/>
      <c r="BP46" s="324"/>
      <c r="BQ46" s="322"/>
      <c r="BR46" s="322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2"/>
      <c r="CL46" s="322"/>
      <c r="CM46" s="322"/>
    </row>
    <row r="47" spans="1:109" ht="9" customHeight="1" x14ac:dyDescent="0.2">
      <c r="A47" s="326"/>
      <c r="B47" s="326"/>
      <c r="C47" s="326"/>
      <c r="D47" s="326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4"/>
      <c r="R47" s="324"/>
      <c r="S47" s="328"/>
      <c r="T47" s="328"/>
      <c r="U47" s="324"/>
      <c r="V47" s="324"/>
      <c r="W47" s="1076">
        <v>2</v>
      </c>
      <c r="X47" s="1076"/>
      <c r="Y47" s="1054"/>
      <c r="Z47" s="1054"/>
      <c r="AA47" s="1054"/>
      <c r="AB47" s="322"/>
      <c r="AC47" s="1054"/>
      <c r="AD47" s="1054"/>
      <c r="AE47" s="1054"/>
      <c r="AF47" s="1055"/>
      <c r="AG47" s="1055"/>
      <c r="AH47" s="344"/>
      <c r="AI47" s="322"/>
      <c r="AJ47" s="354"/>
      <c r="AK47" s="383"/>
      <c r="AL47" s="322"/>
      <c r="AM47" s="343"/>
      <c r="AN47" s="343"/>
      <c r="AO47" s="324"/>
      <c r="AP47" s="324"/>
      <c r="AQ47" s="1083"/>
      <c r="AR47" s="1083"/>
      <c r="AS47" s="1083"/>
      <c r="AT47" s="1083"/>
      <c r="AU47" s="324"/>
      <c r="AV47" s="324"/>
      <c r="AW47" s="322"/>
      <c r="AX47" s="322"/>
      <c r="AY47" s="322"/>
      <c r="AZ47" s="351"/>
      <c r="BA47" s="322"/>
      <c r="BB47" s="322"/>
      <c r="BC47" s="398"/>
      <c r="BD47" s="1076">
        <v>2</v>
      </c>
      <c r="BE47" s="1076"/>
      <c r="BF47" s="1054"/>
      <c r="BG47" s="1054"/>
      <c r="BH47" s="1054"/>
      <c r="BI47" s="322"/>
      <c r="BJ47" s="1054"/>
      <c r="BK47" s="1054"/>
      <c r="BL47" s="1054"/>
      <c r="BM47" s="1055"/>
      <c r="BN47" s="1055"/>
      <c r="BO47" s="324"/>
      <c r="BP47" s="324"/>
      <c r="BQ47" s="330"/>
      <c r="BR47" s="330"/>
      <c r="BS47" s="324"/>
      <c r="BT47" s="324"/>
      <c r="BU47" s="323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2"/>
      <c r="CL47" s="322"/>
      <c r="CM47" s="322"/>
    </row>
    <row r="48" spans="1:109" ht="9" customHeight="1" x14ac:dyDescent="0.2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3"/>
      <c r="Q48" s="324"/>
      <c r="R48" s="324"/>
      <c r="S48" s="328"/>
      <c r="T48" s="328"/>
      <c r="U48" s="324"/>
      <c r="V48" s="324"/>
      <c r="W48" s="1076"/>
      <c r="X48" s="1076"/>
      <c r="Y48" s="1054"/>
      <c r="Z48" s="1054"/>
      <c r="AA48" s="1054"/>
      <c r="AB48" s="322"/>
      <c r="AC48" s="1054"/>
      <c r="AD48" s="1054"/>
      <c r="AE48" s="1054"/>
      <c r="AF48" s="1055"/>
      <c r="AG48" s="1055"/>
      <c r="AH48" s="344"/>
      <c r="AI48" s="338"/>
      <c r="AJ48" s="322"/>
      <c r="AK48" s="322"/>
      <c r="AL48" s="322"/>
      <c r="AM48" s="343"/>
      <c r="AN48" s="343"/>
      <c r="AO48" s="324"/>
      <c r="AP48" s="324"/>
      <c r="AQ48" s="1083"/>
      <c r="AR48" s="1083"/>
      <c r="AS48" s="1083"/>
      <c r="AT48" s="1083"/>
      <c r="AU48" s="324"/>
      <c r="AV48" s="324"/>
      <c r="AW48" s="322"/>
      <c r="AX48" s="322"/>
      <c r="AY48" s="322"/>
      <c r="AZ48" s="338"/>
      <c r="BA48" s="338"/>
      <c r="BB48" s="338"/>
      <c r="BC48" s="398"/>
      <c r="BD48" s="1076"/>
      <c r="BE48" s="1076"/>
      <c r="BF48" s="1054"/>
      <c r="BG48" s="1054"/>
      <c r="BH48" s="1054"/>
      <c r="BI48" s="322"/>
      <c r="BJ48" s="1054"/>
      <c r="BK48" s="1054"/>
      <c r="BL48" s="1054"/>
      <c r="BM48" s="1055"/>
      <c r="BN48" s="1055"/>
      <c r="BO48" s="324"/>
      <c r="BP48" s="324"/>
      <c r="BQ48" s="330"/>
      <c r="BR48" s="330"/>
      <c r="BS48" s="324"/>
      <c r="BT48" s="324"/>
      <c r="BU48" s="323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2"/>
      <c r="CL48" s="322"/>
      <c r="CM48" s="322"/>
    </row>
    <row r="49" spans="1:91" ht="9" customHeight="1" x14ac:dyDescent="0.2">
      <c r="A49" s="326"/>
      <c r="B49" s="326"/>
      <c r="C49" s="326"/>
      <c r="D49" s="326"/>
      <c r="E49" s="326"/>
      <c r="F49" s="326"/>
      <c r="G49" s="326"/>
      <c r="H49" s="379"/>
      <c r="I49" s="379"/>
      <c r="J49" s="379"/>
      <c r="K49" s="379"/>
      <c r="L49" s="379"/>
      <c r="M49" s="379"/>
      <c r="N49" s="379"/>
      <c r="O49" s="326"/>
      <c r="P49" s="326"/>
      <c r="Q49" s="322"/>
      <c r="R49" s="343"/>
      <c r="S49" s="343"/>
      <c r="T49" s="343"/>
      <c r="U49" s="324"/>
      <c r="V49" s="324"/>
      <c r="W49" s="343"/>
      <c r="X49" s="343"/>
      <c r="Y49" s="1054"/>
      <c r="Z49" s="1054"/>
      <c r="AA49" s="1054"/>
      <c r="AB49" s="322"/>
      <c r="AC49" s="1054"/>
      <c r="AD49" s="1054"/>
      <c r="AE49" s="1054"/>
      <c r="AF49" s="322"/>
      <c r="AG49" s="322"/>
      <c r="AH49" s="344"/>
      <c r="AI49" s="324"/>
      <c r="AJ49" s="324"/>
      <c r="AK49" s="324"/>
      <c r="AL49" s="324"/>
      <c r="AM49" s="343"/>
      <c r="AN49" s="343"/>
      <c r="AO49" s="324"/>
      <c r="AP49" s="324"/>
      <c r="AQ49" s="1083"/>
      <c r="AR49" s="1083"/>
      <c r="AS49" s="1083"/>
      <c r="AT49" s="1083"/>
      <c r="AU49" s="324"/>
      <c r="AV49" s="324"/>
      <c r="AW49" s="322"/>
      <c r="AX49" s="322"/>
      <c r="BA49" s="322"/>
      <c r="BB49" s="322"/>
      <c r="BC49" s="398"/>
      <c r="BD49" s="343"/>
      <c r="BE49" s="343"/>
      <c r="BF49" s="1054"/>
      <c r="BG49" s="1054"/>
      <c r="BH49" s="1054"/>
      <c r="BI49" s="322"/>
      <c r="BJ49" s="1054"/>
      <c r="BK49" s="1054"/>
      <c r="BL49" s="1054"/>
      <c r="BM49" s="322"/>
      <c r="BN49" s="322"/>
      <c r="BO49" s="324"/>
      <c r="BP49" s="324"/>
      <c r="BQ49" s="322"/>
      <c r="BR49" s="322"/>
      <c r="BU49" s="326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2"/>
      <c r="CL49" s="322"/>
      <c r="CM49" s="322"/>
    </row>
    <row r="50" spans="1:91" ht="9" customHeight="1" x14ac:dyDescent="0.2">
      <c r="A50" s="326"/>
      <c r="B50" s="326"/>
      <c r="C50" s="326"/>
      <c r="D50" s="326"/>
      <c r="E50" s="326"/>
      <c r="F50" s="326"/>
      <c r="G50" s="326"/>
      <c r="H50" s="379"/>
      <c r="I50" s="379"/>
      <c r="J50" s="379"/>
      <c r="K50" s="379"/>
      <c r="L50" s="379"/>
      <c r="M50" s="379"/>
      <c r="N50" s="379"/>
      <c r="O50" s="323"/>
      <c r="P50" s="326"/>
      <c r="Q50" s="322"/>
      <c r="R50" s="343"/>
      <c r="S50" s="343"/>
      <c r="T50" s="343"/>
      <c r="U50" s="324"/>
      <c r="V50" s="324"/>
      <c r="W50" s="343"/>
      <c r="X50" s="343"/>
      <c r="Y50" s="1054"/>
      <c r="Z50" s="1054"/>
      <c r="AA50" s="1054"/>
      <c r="AB50" s="338"/>
      <c r="AC50" s="1054"/>
      <c r="AD50" s="1054"/>
      <c r="AE50" s="1054"/>
      <c r="AF50" s="322"/>
      <c r="AG50" s="322"/>
      <c r="AH50" s="344"/>
      <c r="AI50" s="324"/>
      <c r="AJ50" s="324"/>
      <c r="AK50" s="324"/>
      <c r="AL50" s="324"/>
      <c r="AM50" s="343"/>
      <c r="AN50" s="343"/>
      <c r="AO50" s="324"/>
      <c r="AP50" s="324"/>
      <c r="AQ50" s="1083"/>
      <c r="AR50" s="1083"/>
      <c r="AS50" s="1083"/>
      <c r="AT50" s="1083"/>
      <c r="AU50" s="324"/>
      <c r="AV50" s="324"/>
      <c r="AW50" s="322"/>
      <c r="AX50" s="322"/>
      <c r="BA50" s="322"/>
      <c r="BB50" s="322"/>
      <c r="BC50" s="398"/>
      <c r="BD50" s="343"/>
      <c r="BE50" s="343"/>
      <c r="BF50" s="1054"/>
      <c r="BG50" s="1054"/>
      <c r="BH50" s="1054"/>
      <c r="BI50" s="338"/>
      <c r="BJ50" s="1054"/>
      <c r="BK50" s="1054"/>
      <c r="BL50" s="1054"/>
      <c r="BM50" s="322"/>
      <c r="BN50" s="322"/>
      <c r="BO50" s="324"/>
      <c r="BP50" s="324"/>
      <c r="BQ50" s="322"/>
      <c r="BR50" s="322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2"/>
      <c r="CL50" s="322"/>
      <c r="CM50" s="322"/>
    </row>
    <row r="51" spans="1:91" ht="9" customHeight="1" x14ac:dyDescent="0.2">
      <c r="A51" s="323"/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32"/>
      <c r="R51" s="332"/>
      <c r="S51" s="322"/>
      <c r="T51" s="322"/>
      <c r="U51" s="324"/>
      <c r="V51" s="324"/>
      <c r="W51" s="399"/>
      <c r="X51" s="399"/>
      <c r="Y51" s="322"/>
      <c r="Z51" s="322"/>
      <c r="AA51" s="322"/>
      <c r="AB51" s="322"/>
      <c r="AC51" s="322"/>
      <c r="AD51" s="322"/>
      <c r="AE51" s="322"/>
      <c r="AF51" s="322"/>
      <c r="AG51" s="322"/>
      <c r="AH51" s="344"/>
      <c r="AI51" s="322"/>
      <c r="AJ51" s="322"/>
      <c r="AK51" s="322"/>
      <c r="AL51" s="343"/>
      <c r="AM51" s="1076"/>
      <c r="AN51" s="1076"/>
      <c r="AO51" s="324"/>
      <c r="AP51" s="324"/>
      <c r="AQ51" s="1083"/>
      <c r="AR51" s="1083"/>
      <c r="AS51" s="1083"/>
      <c r="AT51" s="1083"/>
      <c r="AU51" s="324"/>
      <c r="AV51" s="324"/>
      <c r="AW51" s="330"/>
      <c r="AX51" s="330"/>
      <c r="AY51" s="322"/>
      <c r="AZ51" s="322"/>
      <c r="BA51" s="322"/>
      <c r="BB51" s="342"/>
      <c r="BC51" s="398"/>
      <c r="BD51" s="399"/>
      <c r="BE51" s="399"/>
      <c r="BF51" s="322"/>
      <c r="BG51" s="322"/>
      <c r="BH51" s="322"/>
      <c r="BI51" s="322"/>
      <c r="BJ51" s="322"/>
      <c r="BK51" s="322"/>
      <c r="BL51" s="322"/>
      <c r="BM51" s="322"/>
      <c r="BN51" s="322"/>
      <c r="BO51" s="322"/>
      <c r="BP51" s="322"/>
      <c r="BQ51" s="322"/>
      <c r="BR51" s="322"/>
      <c r="BS51" s="341"/>
      <c r="BT51" s="341"/>
      <c r="BU51" s="326"/>
      <c r="BV51" s="326"/>
      <c r="BW51" s="326"/>
      <c r="BX51" s="326"/>
      <c r="BY51" s="326"/>
      <c r="BZ51" s="326"/>
      <c r="CA51" s="326"/>
      <c r="CB51" s="326"/>
      <c r="CC51" s="326"/>
      <c r="CD51" s="326"/>
      <c r="CE51" s="326"/>
      <c r="CF51" s="326"/>
      <c r="CG51" s="326"/>
      <c r="CH51" s="326"/>
      <c r="CI51" s="326"/>
      <c r="CJ51" s="326"/>
      <c r="CK51" s="322"/>
      <c r="CL51" s="322"/>
      <c r="CM51" s="322"/>
    </row>
    <row r="52" spans="1:91" ht="9" customHeight="1" x14ac:dyDescent="0.2">
      <c r="A52" s="855" t="str">
        <f>IFERROR(VLOOKUP(Q52,'抽選会用 '!$C$27:$D$41,2,FALSE),"")</f>
        <v/>
      </c>
      <c r="B52" s="855"/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1053">
        <v>5</v>
      </c>
      <c r="R52" s="1053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84"/>
      <c r="AG52" s="384"/>
      <c r="AH52" s="385"/>
      <c r="AM52" s="1076"/>
      <c r="AN52" s="1076"/>
      <c r="AO52" s="324"/>
      <c r="AP52" s="324"/>
      <c r="AQ52" s="1083"/>
      <c r="AR52" s="1083"/>
      <c r="AS52" s="1083"/>
      <c r="AT52" s="1083"/>
      <c r="AU52" s="324"/>
      <c r="AV52" s="324"/>
      <c r="AW52" s="330"/>
      <c r="AX52" s="330"/>
      <c r="BC52" s="400"/>
      <c r="BD52" s="401"/>
      <c r="BE52" s="401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2"/>
      <c r="BS52" s="1056">
        <v>10</v>
      </c>
      <c r="BT52" s="1056"/>
      <c r="BU52" s="855" t="str">
        <f>IFERROR(VLOOKUP(BS52,'抽選会用 '!$C$27:$D$41,2,FALSE),"")</f>
        <v/>
      </c>
      <c r="BV52" s="855"/>
      <c r="BW52" s="855"/>
      <c r="BX52" s="855"/>
      <c r="BY52" s="855"/>
      <c r="BZ52" s="855"/>
      <c r="CA52" s="855"/>
      <c r="CB52" s="855"/>
      <c r="CC52" s="855"/>
      <c r="CD52" s="855"/>
      <c r="CE52" s="855"/>
      <c r="CF52" s="855"/>
      <c r="CG52" s="855"/>
      <c r="CH52" s="855"/>
      <c r="CI52" s="855"/>
      <c r="CJ52" s="855"/>
      <c r="CK52" s="322"/>
      <c r="CL52" s="322"/>
      <c r="CM52" s="322"/>
    </row>
    <row r="53" spans="1:91" ht="9" customHeight="1" x14ac:dyDescent="0.2">
      <c r="A53" s="855" t="str">
        <f>IFERROR(VLOOKUP(A52,'抽選会用 '!$C$7:$D$28,3,FALSE),"")</f>
        <v/>
      </c>
      <c r="B53" s="855"/>
      <c r="C53" s="855"/>
      <c r="D53" s="855"/>
      <c r="E53" s="855"/>
      <c r="F53" s="855"/>
      <c r="G53" s="855"/>
      <c r="H53" s="855"/>
      <c r="I53" s="855"/>
      <c r="J53" s="855"/>
      <c r="K53" s="855"/>
      <c r="L53" s="855"/>
      <c r="M53" s="855"/>
      <c r="N53" s="855"/>
      <c r="O53" s="855"/>
      <c r="P53" s="855"/>
      <c r="Q53" s="1053"/>
      <c r="R53" s="1053"/>
      <c r="S53" s="322"/>
      <c r="T53" s="322"/>
      <c r="U53" s="322"/>
      <c r="V53" s="342"/>
      <c r="W53" s="342"/>
      <c r="X53" s="342"/>
      <c r="Y53" s="342"/>
      <c r="Z53" s="342"/>
      <c r="AA53" s="342"/>
      <c r="AB53" s="342"/>
      <c r="AC53" s="342"/>
      <c r="AD53" s="342"/>
      <c r="AE53" s="322"/>
      <c r="AM53" s="343"/>
      <c r="AN53" s="343"/>
      <c r="AO53" s="324"/>
      <c r="AP53" s="324"/>
      <c r="AQ53" s="1083"/>
      <c r="AR53" s="1083"/>
      <c r="AS53" s="1083"/>
      <c r="AT53" s="1083"/>
      <c r="AU53" s="324"/>
      <c r="AV53" s="324"/>
      <c r="AW53" s="322"/>
      <c r="AX53" s="322"/>
      <c r="BC53" s="399"/>
      <c r="BD53" s="399"/>
      <c r="BE53" s="399"/>
      <c r="BF53" s="322"/>
      <c r="BG53" s="322"/>
      <c r="BH53" s="322"/>
      <c r="BI53" s="322"/>
      <c r="BJ53" s="322"/>
      <c r="BK53" s="322"/>
      <c r="BL53" s="322"/>
      <c r="BM53" s="322"/>
      <c r="BN53" s="322"/>
      <c r="BO53" s="322"/>
      <c r="BP53" s="322"/>
      <c r="BQ53" s="322"/>
      <c r="BR53" s="337"/>
      <c r="BS53" s="1056"/>
      <c r="BT53" s="1056"/>
      <c r="BU53" s="855" t="str">
        <f>IFERROR(VLOOKUP(BU52,'抽選会用 '!$C$7:$D$28,3,FALSE),"")</f>
        <v/>
      </c>
      <c r="BV53" s="855"/>
      <c r="BW53" s="855"/>
      <c r="BX53" s="855"/>
      <c r="BY53" s="855"/>
      <c r="BZ53" s="855"/>
      <c r="CA53" s="855"/>
      <c r="CB53" s="855"/>
      <c r="CC53" s="855"/>
      <c r="CD53" s="855"/>
      <c r="CE53" s="855"/>
      <c r="CF53" s="855"/>
      <c r="CG53" s="855"/>
      <c r="CH53" s="855"/>
      <c r="CI53" s="855"/>
      <c r="CJ53" s="855"/>
      <c r="CK53" s="322"/>
      <c r="CL53" s="322"/>
      <c r="CM53" s="322"/>
    </row>
    <row r="54" spans="1:91" ht="9" customHeight="1" x14ac:dyDescent="0.2">
      <c r="E54" s="323"/>
      <c r="F54" s="323"/>
      <c r="G54" s="452"/>
      <c r="H54" s="452"/>
      <c r="I54" s="452"/>
      <c r="J54" s="452"/>
      <c r="K54" s="452"/>
      <c r="L54" s="452"/>
      <c r="M54" s="452"/>
      <c r="N54" s="452"/>
      <c r="O54" s="323"/>
      <c r="P54" s="323"/>
      <c r="Q54" s="323"/>
      <c r="R54" s="323"/>
      <c r="S54" s="322"/>
      <c r="T54" s="322"/>
      <c r="U54" s="324"/>
      <c r="V54" s="324"/>
      <c r="W54" s="324"/>
      <c r="X54" s="322"/>
      <c r="Y54" s="322"/>
      <c r="Z54" s="324"/>
      <c r="AA54" s="324"/>
      <c r="AB54" s="324"/>
      <c r="AC54" s="322"/>
      <c r="AD54" s="322"/>
      <c r="AE54" s="322"/>
      <c r="AF54" s="342"/>
      <c r="AG54" s="342"/>
      <c r="AH54" s="342"/>
      <c r="AI54" s="322"/>
      <c r="AJ54" s="322"/>
      <c r="AK54" s="322"/>
      <c r="AL54" s="343"/>
      <c r="AM54" s="343"/>
      <c r="AN54" s="343"/>
      <c r="AO54" s="324"/>
      <c r="AP54" s="324"/>
      <c r="AQ54" s="1083"/>
      <c r="AR54" s="1083"/>
      <c r="AS54" s="1083"/>
      <c r="AT54" s="1083"/>
      <c r="AU54" s="324"/>
      <c r="AV54" s="324"/>
      <c r="AW54" s="322"/>
      <c r="AX54" s="322"/>
      <c r="AY54" s="322"/>
      <c r="AZ54" s="322"/>
      <c r="BA54" s="322"/>
      <c r="BB54" s="342"/>
      <c r="BC54" s="342"/>
      <c r="BD54" s="342"/>
      <c r="BE54" s="381"/>
      <c r="BF54" s="322"/>
      <c r="BG54" s="322"/>
      <c r="BH54" s="322"/>
      <c r="BI54" s="322"/>
      <c r="BJ54" s="322"/>
      <c r="BK54" s="322"/>
      <c r="BL54" s="322"/>
      <c r="BM54" s="322"/>
      <c r="BN54" s="322"/>
      <c r="BO54" s="322"/>
      <c r="BP54" s="322"/>
      <c r="BQ54" s="322"/>
      <c r="BR54" s="322"/>
      <c r="CK54" s="322"/>
      <c r="CL54" s="322"/>
      <c r="CM54" s="322"/>
    </row>
    <row r="55" spans="1:91" ht="9" customHeight="1" x14ac:dyDescent="0.2">
      <c r="E55" s="323"/>
      <c r="F55" s="323"/>
      <c r="G55" s="452"/>
      <c r="H55" s="452"/>
      <c r="I55" s="452"/>
      <c r="J55" s="452"/>
      <c r="K55" s="452"/>
      <c r="L55" s="452"/>
      <c r="M55" s="452"/>
      <c r="N55" s="452"/>
      <c r="O55" s="323"/>
      <c r="P55" s="323"/>
      <c r="Q55" s="323"/>
      <c r="R55" s="323"/>
      <c r="S55" s="322"/>
      <c r="T55" s="322"/>
      <c r="U55" s="324"/>
      <c r="V55" s="324"/>
      <c r="W55" s="324"/>
      <c r="X55" s="322"/>
      <c r="Y55" s="322"/>
      <c r="Z55" s="324"/>
      <c r="AA55" s="324"/>
      <c r="AB55" s="324"/>
      <c r="AC55" s="322"/>
      <c r="AD55" s="322"/>
      <c r="AE55" s="322"/>
      <c r="AF55" s="342"/>
      <c r="AG55" s="342"/>
      <c r="AH55" s="342"/>
      <c r="AI55" s="322"/>
      <c r="AJ55" s="322"/>
      <c r="AK55" s="322"/>
      <c r="AL55" s="343"/>
      <c r="AM55" s="343"/>
      <c r="AN55" s="343"/>
      <c r="AO55" s="324"/>
      <c r="AP55" s="324"/>
      <c r="AQ55" s="1083"/>
      <c r="AR55" s="1083"/>
      <c r="AS55" s="1083"/>
      <c r="AT55" s="1083"/>
      <c r="AU55" s="324"/>
      <c r="AV55" s="324"/>
      <c r="AW55" s="322"/>
      <c r="AX55" s="322"/>
      <c r="AY55" s="322"/>
      <c r="AZ55" s="322"/>
      <c r="BA55" s="322"/>
      <c r="BB55" s="342"/>
      <c r="BC55" s="342"/>
      <c r="BD55" s="342"/>
      <c r="BE55" s="343"/>
      <c r="BF55" s="343"/>
      <c r="BG55" s="324"/>
      <c r="BH55" s="324"/>
      <c r="BI55" s="324"/>
      <c r="BJ55" s="322"/>
      <c r="BK55" s="324"/>
      <c r="BL55" s="324"/>
      <c r="BM55" s="324"/>
      <c r="BN55" s="322"/>
      <c r="BO55" s="322"/>
      <c r="BP55" s="322"/>
      <c r="BQ55" s="322"/>
      <c r="BR55" s="322"/>
      <c r="CK55" s="322"/>
      <c r="CL55" s="322"/>
      <c r="CM55" s="322"/>
    </row>
    <row r="56" spans="1:91" ht="9" customHeight="1" x14ac:dyDescent="0.2">
      <c r="E56" s="323"/>
      <c r="F56" s="323"/>
      <c r="G56" s="452"/>
      <c r="H56" s="452"/>
      <c r="I56" s="452"/>
      <c r="J56" s="452"/>
      <c r="K56" s="452"/>
      <c r="L56" s="452"/>
      <c r="M56" s="452"/>
      <c r="N56" s="452"/>
      <c r="O56" s="323"/>
      <c r="P56" s="323"/>
      <c r="Q56" s="323"/>
      <c r="R56" s="323"/>
      <c r="S56" s="322"/>
      <c r="T56" s="322"/>
      <c r="U56" s="324"/>
      <c r="V56" s="324"/>
      <c r="W56" s="324"/>
      <c r="X56" s="322"/>
      <c r="Y56" s="322"/>
      <c r="Z56" s="324"/>
      <c r="AA56" s="324"/>
      <c r="AB56" s="324"/>
      <c r="AC56" s="322"/>
      <c r="AD56" s="322"/>
      <c r="AM56" s="343"/>
      <c r="AN56" s="343"/>
      <c r="AO56" s="324"/>
      <c r="AP56" s="324"/>
      <c r="AQ56" s="1083"/>
      <c r="AR56" s="1083"/>
      <c r="AS56" s="1083"/>
      <c r="AT56" s="1083"/>
      <c r="AU56" s="324"/>
      <c r="AV56" s="324"/>
      <c r="AW56" s="322"/>
      <c r="AX56" s="322"/>
      <c r="BE56" s="343"/>
      <c r="BF56" s="343"/>
      <c r="BG56" s="324"/>
      <c r="BH56" s="324"/>
      <c r="BI56" s="324"/>
      <c r="BJ56" s="322"/>
      <c r="BK56" s="324"/>
      <c r="BL56" s="324"/>
      <c r="BM56" s="324"/>
      <c r="BN56" s="322"/>
      <c r="BO56" s="322"/>
      <c r="BP56" s="322"/>
      <c r="BQ56" s="322"/>
      <c r="BR56" s="322"/>
      <c r="CK56" s="322"/>
      <c r="CL56" s="322"/>
      <c r="CM56" s="322"/>
    </row>
    <row r="57" spans="1:91" ht="9" customHeight="1" x14ac:dyDescent="0.2">
      <c r="E57" s="323"/>
      <c r="F57" s="323"/>
      <c r="G57" s="452"/>
      <c r="H57" s="452"/>
      <c r="I57" s="452"/>
      <c r="J57" s="452"/>
      <c r="K57" s="452"/>
      <c r="L57" s="452"/>
      <c r="M57" s="452"/>
      <c r="N57" s="452"/>
      <c r="O57" s="323"/>
      <c r="P57" s="323"/>
      <c r="Q57" s="323"/>
      <c r="R57" s="323"/>
      <c r="S57" s="322"/>
      <c r="T57" s="322"/>
      <c r="U57" s="324"/>
      <c r="V57" s="324"/>
      <c r="W57" s="324"/>
      <c r="X57" s="322"/>
      <c r="Y57" s="322"/>
      <c r="Z57" s="324"/>
      <c r="AA57" s="324"/>
      <c r="AB57" s="324"/>
      <c r="AC57" s="322"/>
      <c r="AD57" s="322"/>
      <c r="AM57" s="328"/>
      <c r="AN57" s="328"/>
      <c r="AO57" s="324"/>
      <c r="AP57" s="324"/>
      <c r="AQ57" s="1083"/>
      <c r="AR57" s="1083"/>
      <c r="AS57" s="1083"/>
      <c r="AT57" s="1083"/>
      <c r="AU57" s="324"/>
      <c r="AV57" s="324"/>
      <c r="AW57" s="330"/>
      <c r="AX57" s="330"/>
      <c r="BE57" s="328"/>
      <c r="BF57" s="328"/>
      <c r="BG57" s="324"/>
      <c r="BH57" s="324"/>
      <c r="BI57" s="324"/>
      <c r="BJ57" s="322"/>
      <c r="BK57" s="324"/>
      <c r="BL57" s="324"/>
      <c r="BM57" s="324"/>
      <c r="BN57" s="330"/>
      <c r="BO57" s="330"/>
      <c r="BP57" s="322"/>
      <c r="BQ57" s="322"/>
      <c r="BR57" s="322"/>
      <c r="CK57" s="322"/>
      <c r="CL57" s="322"/>
      <c r="CM57" s="322"/>
    </row>
    <row r="58" spans="1:91" ht="9" customHeight="1" x14ac:dyDescent="0.2">
      <c r="E58" s="323"/>
      <c r="F58" s="323"/>
      <c r="G58" s="452"/>
      <c r="H58" s="452"/>
      <c r="I58" s="452"/>
      <c r="J58" s="452"/>
      <c r="K58" s="452"/>
      <c r="L58" s="452"/>
      <c r="M58" s="452"/>
      <c r="N58" s="452"/>
      <c r="O58" s="323"/>
      <c r="P58" s="323"/>
      <c r="Q58" s="323"/>
      <c r="R58" s="323"/>
      <c r="S58" s="322"/>
      <c r="T58" s="322"/>
      <c r="U58" s="324"/>
      <c r="V58" s="324"/>
      <c r="W58" s="324"/>
      <c r="X58" s="322"/>
      <c r="Y58" s="322"/>
      <c r="Z58" s="324"/>
      <c r="AA58" s="324"/>
      <c r="AB58" s="324"/>
      <c r="AC58" s="322"/>
      <c r="AD58" s="322"/>
      <c r="AM58" s="328"/>
      <c r="AN58" s="328"/>
      <c r="AO58" s="324"/>
      <c r="AP58" s="324"/>
      <c r="AQ58" s="1083"/>
      <c r="AR58" s="1083"/>
      <c r="AS58" s="1083"/>
      <c r="AT58" s="1083"/>
      <c r="AU58" s="324"/>
      <c r="AV58" s="324"/>
      <c r="AW58" s="330"/>
      <c r="AX58" s="330"/>
      <c r="BE58" s="328"/>
      <c r="BF58" s="328"/>
      <c r="BG58" s="324"/>
      <c r="BH58" s="324"/>
      <c r="BI58" s="324"/>
      <c r="BJ58" s="322"/>
      <c r="BK58" s="324"/>
      <c r="BL58" s="324"/>
      <c r="BM58" s="324"/>
      <c r="BN58" s="330"/>
      <c r="BO58" s="330"/>
      <c r="BP58" s="322"/>
      <c r="BQ58" s="322"/>
      <c r="BR58" s="322"/>
      <c r="CK58" s="322"/>
      <c r="CL58" s="322"/>
      <c r="CM58" s="322"/>
    </row>
    <row r="59" spans="1:91" ht="9" customHeight="1" x14ac:dyDescent="0.2">
      <c r="E59" s="323"/>
      <c r="F59" s="323"/>
      <c r="G59" s="452"/>
      <c r="H59" s="452"/>
      <c r="I59" s="452"/>
      <c r="J59" s="452"/>
      <c r="K59" s="452"/>
      <c r="L59" s="452"/>
      <c r="M59" s="452"/>
      <c r="N59" s="452"/>
      <c r="O59" s="323"/>
      <c r="P59" s="323"/>
      <c r="Q59" s="323"/>
      <c r="R59" s="323"/>
      <c r="S59" s="322"/>
      <c r="T59" s="322"/>
      <c r="U59" s="324"/>
      <c r="V59" s="324"/>
      <c r="W59" s="324"/>
      <c r="X59" s="322"/>
      <c r="Y59" s="322"/>
      <c r="Z59" s="324"/>
      <c r="AA59" s="324"/>
      <c r="AB59" s="324"/>
      <c r="AC59" s="322"/>
      <c r="AD59" s="322"/>
      <c r="AM59" s="343"/>
      <c r="AN59" s="343"/>
      <c r="AO59" s="324"/>
      <c r="AP59" s="324"/>
      <c r="AQ59" s="1083"/>
      <c r="AR59" s="1083"/>
      <c r="AS59" s="1083"/>
      <c r="AT59" s="1083"/>
      <c r="AU59" s="324"/>
      <c r="AV59" s="324"/>
      <c r="AW59" s="322"/>
      <c r="AX59" s="322"/>
      <c r="BE59" s="343"/>
      <c r="BF59" s="343"/>
      <c r="BG59" s="324"/>
      <c r="BH59" s="324"/>
      <c r="BI59" s="324"/>
      <c r="BJ59" s="322"/>
      <c r="BK59" s="324"/>
      <c r="BL59" s="324"/>
      <c r="BM59" s="324"/>
      <c r="BN59" s="322"/>
      <c r="BO59" s="322"/>
      <c r="BP59" s="322"/>
      <c r="BQ59" s="322"/>
      <c r="BR59" s="322"/>
      <c r="CK59" s="322"/>
      <c r="CL59" s="322"/>
      <c r="CM59" s="322"/>
    </row>
    <row r="60" spans="1:91" ht="9" customHeight="1" x14ac:dyDescent="0.2">
      <c r="E60" s="323"/>
      <c r="F60" s="323"/>
      <c r="G60" s="452"/>
      <c r="H60" s="452"/>
      <c r="I60" s="452"/>
      <c r="J60" s="452"/>
      <c r="K60" s="452"/>
      <c r="L60" s="452"/>
      <c r="M60" s="452"/>
      <c r="N60" s="452"/>
      <c r="O60" s="323"/>
      <c r="P60" s="323"/>
      <c r="Q60" s="323"/>
      <c r="R60" s="323"/>
      <c r="S60" s="322"/>
      <c r="T60" s="322"/>
      <c r="U60" s="324"/>
      <c r="V60" s="324"/>
      <c r="W60" s="324"/>
      <c r="X60" s="322"/>
      <c r="Y60" s="322"/>
      <c r="Z60" s="324"/>
      <c r="AA60" s="324"/>
      <c r="AB60" s="324"/>
      <c r="AC60" s="322"/>
      <c r="AD60" s="322"/>
      <c r="AE60" s="322"/>
      <c r="AF60" s="342"/>
      <c r="AG60" s="342"/>
      <c r="AH60" s="342"/>
      <c r="AI60" s="322"/>
      <c r="AJ60" s="322"/>
      <c r="AK60" s="322"/>
      <c r="AL60" s="343"/>
      <c r="AM60" s="343"/>
      <c r="AN60" s="343"/>
      <c r="AO60" s="324"/>
      <c r="AP60" s="324"/>
      <c r="AQ60" s="1083"/>
      <c r="AR60" s="1083"/>
      <c r="AS60" s="1083"/>
      <c r="AT60" s="1083"/>
      <c r="AU60" s="324"/>
      <c r="AV60" s="324"/>
      <c r="AW60" s="322"/>
      <c r="AX60" s="322"/>
      <c r="AY60" s="322"/>
      <c r="AZ60" s="322"/>
      <c r="BA60" s="322"/>
      <c r="BB60" s="322"/>
      <c r="BC60" s="322"/>
      <c r="BD60" s="322"/>
      <c r="BE60" s="343"/>
      <c r="BF60" s="343"/>
      <c r="BG60" s="324"/>
      <c r="BH60" s="324"/>
      <c r="BI60" s="324"/>
      <c r="BJ60" s="322"/>
      <c r="BK60" s="324"/>
      <c r="BL60" s="324"/>
      <c r="BM60" s="324"/>
      <c r="BN60" s="322"/>
      <c r="BO60" s="322"/>
      <c r="BP60" s="322"/>
      <c r="BQ60" s="322"/>
      <c r="BR60" s="322"/>
      <c r="CK60" s="322"/>
      <c r="CL60" s="322"/>
      <c r="CM60" s="322"/>
    </row>
    <row r="61" spans="1:91" ht="9" customHeight="1" x14ac:dyDescent="0.2">
      <c r="AF61" s="342"/>
      <c r="AG61" s="342"/>
      <c r="AH61" s="342"/>
      <c r="AI61" s="322"/>
      <c r="AJ61" s="322"/>
      <c r="AK61" s="322"/>
      <c r="AL61" s="343"/>
      <c r="AM61" s="343"/>
      <c r="AN61" s="343"/>
      <c r="AO61" s="324"/>
      <c r="AP61" s="324"/>
      <c r="AQ61" s="1083"/>
      <c r="AR61" s="1083"/>
      <c r="AS61" s="1083"/>
      <c r="AT61" s="1083"/>
      <c r="AU61" s="324"/>
      <c r="AV61" s="324"/>
      <c r="AW61" s="322"/>
      <c r="AX61" s="322"/>
      <c r="AY61" s="322"/>
      <c r="AZ61" s="322"/>
      <c r="BA61" s="322"/>
      <c r="BB61" s="322"/>
      <c r="BC61" s="342"/>
      <c r="BD61" s="380"/>
      <c r="BE61" s="380"/>
      <c r="BF61" s="380"/>
    </row>
    <row r="62" spans="1:91" ht="9" customHeight="1" x14ac:dyDescent="0.2">
      <c r="A62" s="855" t="str">
        <f>IFERROR(VLOOKUP(Q62,'抽選会用 '!$C$27:$D$41,2,FALSE),"")</f>
        <v/>
      </c>
      <c r="B62" s="855"/>
      <c r="C62" s="855"/>
      <c r="D62" s="855"/>
      <c r="E62" s="855"/>
      <c r="F62" s="855"/>
      <c r="G62" s="855"/>
      <c r="H62" s="855"/>
      <c r="I62" s="855"/>
      <c r="J62" s="855"/>
      <c r="K62" s="855"/>
      <c r="L62" s="855"/>
      <c r="M62" s="855"/>
      <c r="N62" s="855"/>
      <c r="O62" s="855"/>
      <c r="P62" s="855"/>
      <c r="Q62" s="1053"/>
      <c r="R62" s="1053"/>
      <c r="S62" s="330"/>
      <c r="T62" s="322"/>
      <c r="U62" s="324"/>
      <c r="V62" s="324"/>
      <c r="W62" s="324"/>
      <c r="X62" s="322"/>
      <c r="Y62" s="322"/>
      <c r="Z62" s="324"/>
      <c r="AA62" s="324"/>
      <c r="AB62" s="324"/>
      <c r="AC62" s="330"/>
      <c r="AD62" s="330"/>
      <c r="AE62" s="322"/>
      <c r="AF62" s="342"/>
      <c r="AG62" s="342"/>
      <c r="AH62" s="342"/>
      <c r="AI62" s="322"/>
      <c r="AJ62" s="322"/>
      <c r="AK62" s="322"/>
      <c r="AL62" s="343"/>
      <c r="AM62" s="343"/>
      <c r="AN62" s="343"/>
      <c r="AO62" s="324"/>
      <c r="AP62" s="324"/>
      <c r="AQ62" s="1083"/>
      <c r="AR62" s="1083"/>
      <c r="AS62" s="1083"/>
      <c r="AT62" s="1083"/>
      <c r="AU62" s="324"/>
      <c r="AV62" s="324"/>
      <c r="AW62" s="322"/>
      <c r="AX62" s="322"/>
      <c r="AY62" s="322"/>
      <c r="AZ62" s="322"/>
      <c r="BA62" s="322"/>
      <c r="BB62" s="322"/>
      <c r="BC62" s="342"/>
      <c r="BD62" s="380"/>
      <c r="BE62" s="380"/>
      <c r="BF62" s="380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2"/>
      <c r="BR62" s="322"/>
      <c r="BS62" s="1056"/>
      <c r="BT62" s="1056"/>
      <c r="BU62" s="855" t="str">
        <f>IFERROR(VLOOKUP(BS62,'抽選会用 '!$C$27:$D$41,2,FALSE),"")</f>
        <v/>
      </c>
      <c r="BV62" s="855"/>
      <c r="BW62" s="855"/>
      <c r="BX62" s="855"/>
      <c r="BY62" s="855"/>
      <c r="BZ62" s="855"/>
      <c r="CA62" s="855"/>
      <c r="CB62" s="855"/>
      <c r="CC62" s="855"/>
      <c r="CD62" s="855"/>
      <c r="CE62" s="855"/>
      <c r="CF62" s="855"/>
      <c r="CG62" s="855"/>
      <c r="CH62" s="855"/>
      <c r="CI62" s="855"/>
      <c r="CJ62" s="855"/>
      <c r="CK62" s="322"/>
      <c r="CL62" s="322"/>
      <c r="CM62" s="322"/>
    </row>
    <row r="63" spans="1:91" ht="10.050000000000001" customHeight="1" x14ac:dyDescent="0.2">
      <c r="A63" s="855" t="str">
        <f>IFERROR(VLOOKUP(A62,'抽選会用 '!$C$7:$D$28,3,FALSE),"")</f>
        <v/>
      </c>
      <c r="B63" s="855"/>
      <c r="C63" s="855"/>
      <c r="D63" s="855"/>
      <c r="E63" s="855"/>
      <c r="F63" s="855"/>
      <c r="G63" s="855"/>
      <c r="H63" s="855"/>
      <c r="I63" s="855"/>
      <c r="J63" s="855"/>
      <c r="K63" s="855"/>
      <c r="L63" s="855"/>
      <c r="M63" s="855"/>
      <c r="N63" s="855"/>
      <c r="O63" s="855"/>
      <c r="P63" s="855"/>
      <c r="Q63" s="1053"/>
      <c r="R63" s="1053"/>
      <c r="S63" s="322"/>
      <c r="T63" s="322"/>
      <c r="U63" s="322"/>
      <c r="V63" s="322"/>
      <c r="W63" s="324"/>
      <c r="X63" s="324"/>
      <c r="Y63" s="324"/>
      <c r="Z63" s="322"/>
      <c r="AA63" s="322"/>
      <c r="AB63" s="322"/>
      <c r="AC63" s="324"/>
      <c r="AD63" s="324"/>
      <c r="AE63" s="322"/>
      <c r="AF63" s="322"/>
      <c r="AG63" s="322"/>
      <c r="AH63" s="322"/>
      <c r="AI63" s="322"/>
      <c r="AJ63" s="322"/>
      <c r="AK63" s="322"/>
      <c r="AL63" s="322"/>
      <c r="AM63" s="322"/>
      <c r="AN63" s="322"/>
      <c r="AO63" s="322"/>
      <c r="AP63" s="322"/>
      <c r="AQ63" s="322"/>
      <c r="AR63" s="322"/>
      <c r="AS63" s="322"/>
      <c r="AT63" s="322"/>
      <c r="AU63" s="322"/>
      <c r="AV63" s="322"/>
      <c r="AW63" s="322"/>
      <c r="AX63" s="322"/>
      <c r="AY63" s="322"/>
      <c r="AZ63" s="322"/>
      <c r="BA63" s="322"/>
      <c r="BB63" s="322"/>
      <c r="BC63" s="322"/>
      <c r="BD63" s="322"/>
      <c r="BE63" s="381"/>
      <c r="BF63" s="322"/>
      <c r="BG63" s="322"/>
      <c r="BH63" s="322"/>
      <c r="BI63" s="322"/>
      <c r="BJ63" s="322"/>
      <c r="BK63" s="322"/>
      <c r="BL63" s="322"/>
      <c r="BM63" s="322"/>
      <c r="BN63" s="322"/>
      <c r="BO63" s="322"/>
      <c r="BP63" s="322"/>
      <c r="BQ63" s="322"/>
      <c r="BR63" s="337"/>
      <c r="BS63" s="1056"/>
      <c r="BT63" s="1056"/>
      <c r="BU63" s="855" t="str">
        <f>IFERROR(VLOOKUP(BU62,'抽選会用 '!$C$7:$D$28,3,FALSE),"")</f>
        <v/>
      </c>
      <c r="BV63" s="855"/>
      <c r="BW63" s="855"/>
      <c r="BX63" s="855"/>
      <c r="BY63" s="855"/>
      <c r="BZ63" s="855"/>
      <c r="CA63" s="855"/>
      <c r="CB63" s="855"/>
      <c r="CC63" s="855"/>
      <c r="CD63" s="855"/>
      <c r="CE63" s="855"/>
      <c r="CF63" s="855"/>
      <c r="CG63" s="855"/>
      <c r="CH63" s="855"/>
      <c r="CI63" s="855"/>
      <c r="CJ63" s="855"/>
      <c r="CK63" s="322"/>
      <c r="CL63" s="322"/>
      <c r="CM63" s="322"/>
    </row>
    <row r="64" spans="1:91" ht="10.050000000000001" customHeight="1" x14ac:dyDescent="0.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36"/>
      <c r="R64" s="336"/>
      <c r="S64" s="322"/>
      <c r="T64" s="322"/>
      <c r="U64" s="322"/>
      <c r="V64" s="322"/>
      <c r="W64" s="324"/>
      <c r="X64" s="324"/>
      <c r="Y64" s="324"/>
      <c r="Z64" s="322"/>
      <c r="AA64" s="341"/>
      <c r="AB64" s="341"/>
      <c r="AC64" s="341"/>
      <c r="AD64" s="341"/>
      <c r="BG64" s="341"/>
      <c r="BH64" s="341"/>
      <c r="BI64" s="341"/>
      <c r="BJ64" s="341"/>
      <c r="BK64" s="322"/>
      <c r="BL64" s="322"/>
      <c r="BM64" s="322"/>
      <c r="BN64" s="322"/>
      <c r="BO64" s="322"/>
      <c r="BP64" s="322"/>
      <c r="BQ64" s="322"/>
      <c r="BR64" s="337"/>
      <c r="BS64" s="373"/>
      <c r="BT64" s="373"/>
      <c r="BU64" s="360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</row>
    <row r="65" spans="1:91" ht="10.050000000000001" customHeight="1" x14ac:dyDescent="0.2">
      <c r="A65" s="328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57"/>
      <c r="N65" s="357"/>
      <c r="O65" s="357"/>
      <c r="Q65" s="329"/>
      <c r="R65" s="329"/>
      <c r="S65" s="322"/>
      <c r="T65" s="330"/>
      <c r="U65" s="330"/>
      <c r="V65" s="322"/>
      <c r="W65" s="324"/>
      <c r="X65" s="324"/>
      <c r="Y65" s="324"/>
      <c r="Z65" s="322"/>
      <c r="AA65" s="341"/>
      <c r="AB65" s="341"/>
      <c r="AC65" s="341"/>
      <c r="AD65" s="341"/>
      <c r="AE65" s="322"/>
      <c r="AF65" s="322"/>
      <c r="AG65" s="322"/>
      <c r="AH65" s="322"/>
      <c r="AI65" s="323"/>
      <c r="AJ65" s="323"/>
      <c r="AK65" s="323"/>
      <c r="AL65" s="323"/>
      <c r="AM65" s="323"/>
      <c r="AN65" s="323"/>
      <c r="AO65" s="323"/>
      <c r="AP65" s="323"/>
      <c r="AQ65" s="323"/>
      <c r="AR65" s="323"/>
      <c r="AS65" s="323"/>
      <c r="AT65" s="323"/>
      <c r="AU65" s="323"/>
      <c r="AV65" s="323"/>
      <c r="AW65" s="322"/>
      <c r="AX65" s="322"/>
      <c r="AY65" s="322"/>
      <c r="AZ65" s="322"/>
      <c r="BA65" s="322"/>
      <c r="BB65" s="322"/>
      <c r="BC65" s="322"/>
      <c r="BD65" s="322"/>
      <c r="BE65" s="381"/>
      <c r="BF65" s="322"/>
      <c r="BG65" s="341"/>
      <c r="BH65" s="341"/>
      <c r="BI65" s="341"/>
      <c r="BJ65" s="341"/>
      <c r="BK65" s="322"/>
      <c r="BL65" s="322"/>
      <c r="BM65" s="322"/>
      <c r="BN65" s="322"/>
      <c r="BO65" s="322"/>
      <c r="BP65" s="322"/>
      <c r="BQ65" s="322"/>
      <c r="BR65" s="322"/>
      <c r="BU65" s="322"/>
      <c r="BV65" s="341"/>
      <c r="BW65" s="341"/>
      <c r="BX65" s="341"/>
      <c r="BY65" s="322"/>
      <c r="BZ65" s="322"/>
      <c r="CA65" s="322"/>
      <c r="CB65" s="322"/>
      <c r="CC65" s="322"/>
      <c r="CD65" s="322"/>
      <c r="CE65" s="322"/>
      <c r="CF65" s="322"/>
      <c r="CG65" s="322"/>
      <c r="CH65" s="322"/>
      <c r="CI65" s="322"/>
      <c r="CJ65" s="322"/>
      <c r="CK65" s="322"/>
      <c r="CL65" s="322"/>
      <c r="CM65" s="322"/>
    </row>
    <row r="66" spans="1:91" ht="10.050000000000001" customHeight="1" x14ac:dyDescent="0.2">
      <c r="M66" s="357"/>
      <c r="N66" s="357"/>
      <c r="O66" s="357"/>
      <c r="BV66" s="341"/>
      <c r="BW66" s="341"/>
      <c r="BX66" s="341"/>
    </row>
    <row r="67" spans="1:91" ht="10.050000000000001" customHeight="1" x14ac:dyDescent="0.2">
      <c r="M67" s="357"/>
      <c r="N67" s="357"/>
      <c r="O67" s="357"/>
      <c r="BV67" s="341"/>
      <c r="BW67" s="341"/>
      <c r="BX67" s="341"/>
    </row>
    <row r="68" spans="1:91" ht="9" customHeight="1" x14ac:dyDescent="0.2">
      <c r="M68" s="357"/>
      <c r="N68" s="357"/>
      <c r="O68" s="357"/>
      <c r="AL68" s="1084" t="s">
        <v>81</v>
      </c>
      <c r="AM68" s="1084"/>
      <c r="AN68" s="1084"/>
      <c r="AO68" s="1084"/>
      <c r="AP68" s="1084"/>
      <c r="AQ68" s="1084"/>
      <c r="AR68" s="1084"/>
      <c r="AS68" s="1084"/>
      <c r="AT68" s="1084"/>
      <c r="AU68" s="1084"/>
      <c r="AV68" s="1084"/>
      <c r="AW68" s="1084"/>
      <c r="AX68" s="1084"/>
      <c r="AY68" s="1084"/>
      <c r="AZ68" s="1084"/>
      <c r="BA68" s="1084"/>
      <c r="BB68" s="1087" t="s">
        <v>151</v>
      </c>
      <c r="BC68" s="1060"/>
      <c r="BD68" s="1060"/>
      <c r="BE68" s="1060"/>
      <c r="BF68" s="1060"/>
      <c r="BG68" s="1060"/>
      <c r="BV68" s="341"/>
      <c r="BW68" s="341"/>
      <c r="BX68" s="341"/>
    </row>
    <row r="69" spans="1:91" ht="9" customHeight="1" x14ac:dyDescent="0.2">
      <c r="M69" s="357"/>
      <c r="N69" s="357"/>
      <c r="O69" s="357"/>
      <c r="AL69" s="1084"/>
      <c r="AM69" s="1084"/>
      <c r="AN69" s="1084"/>
      <c r="AO69" s="1084"/>
      <c r="AP69" s="1084"/>
      <c r="AQ69" s="1084"/>
      <c r="AR69" s="1084"/>
      <c r="AS69" s="1084"/>
      <c r="AT69" s="1084"/>
      <c r="AU69" s="1084"/>
      <c r="AV69" s="1084"/>
      <c r="AW69" s="1084"/>
      <c r="AX69" s="1084"/>
      <c r="AY69" s="1084"/>
      <c r="AZ69" s="1084"/>
      <c r="BA69" s="1084"/>
      <c r="BB69" s="1060"/>
      <c r="BC69" s="1060"/>
      <c r="BD69" s="1060"/>
      <c r="BE69" s="1060"/>
      <c r="BF69" s="1060"/>
      <c r="BG69" s="1060"/>
      <c r="BV69" s="341"/>
      <c r="BW69" s="341"/>
      <c r="BX69" s="341"/>
    </row>
    <row r="70" spans="1:91" ht="9" customHeight="1" x14ac:dyDescent="0.2"/>
    <row r="71" spans="1:91" ht="9" customHeight="1" x14ac:dyDescent="0.2"/>
    <row r="72" spans="1:91" ht="9" customHeight="1" x14ac:dyDescent="0.2"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60"/>
      <c r="Q72" s="855" t="str">
        <f>IFERROR(VLOOKUP(AG72,'抽選会用 '!$C$27:$D$41,2,FALSE),"")</f>
        <v/>
      </c>
      <c r="R72" s="855"/>
      <c r="S72" s="855"/>
      <c r="T72" s="855"/>
      <c r="U72" s="855"/>
      <c r="V72" s="855"/>
      <c r="W72" s="855"/>
      <c r="X72" s="855"/>
      <c r="Y72" s="855"/>
      <c r="Z72" s="855"/>
      <c r="AA72" s="855"/>
      <c r="AB72" s="855"/>
      <c r="AC72" s="855"/>
      <c r="AD72" s="855"/>
      <c r="AE72" s="855"/>
      <c r="AF72" s="855"/>
      <c r="AG72" s="1088"/>
      <c r="AH72" s="1088"/>
      <c r="AI72" s="336"/>
      <c r="AJ72" s="336"/>
      <c r="AK72" s="336"/>
      <c r="AL72" s="336"/>
      <c r="AM72" s="336"/>
      <c r="AN72" s="322"/>
      <c r="AO72" s="322"/>
      <c r="AP72" s="322"/>
      <c r="AQ72" s="322"/>
      <c r="AR72" s="324"/>
      <c r="AS72" s="412"/>
      <c r="AT72" s="324"/>
      <c r="AU72" s="322"/>
      <c r="AV72" s="322"/>
      <c r="AW72" s="322"/>
      <c r="AX72" s="322"/>
      <c r="AY72" s="322"/>
      <c r="AZ72" s="324"/>
      <c r="BA72" s="324"/>
      <c r="BB72" s="1089"/>
      <c r="BC72" s="1089"/>
      <c r="BD72" s="855" t="str">
        <f>IFERROR(VLOOKUP(BB72,'抽選会用 '!$C$27:$D$41,2,FALSE),"")</f>
        <v/>
      </c>
      <c r="BE72" s="855"/>
      <c r="BF72" s="855"/>
      <c r="BG72" s="855"/>
      <c r="BH72" s="855"/>
      <c r="BI72" s="855"/>
      <c r="BJ72" s="855"/>
      <c r="BK72" s="855"/>
      <c r="BL72" s="855"/>
      <c r="BM72" s="855"/>
      <c r="BN72" s="855"/>
      <c r="BO72" s="855"/>
      <c r="BP72" s="855"/>
      <c r="BQ72" s="855"/>
      <c r="BR72" s="855"/>
      <c r="BS72" s="855"/>
    </row>
    <row r="73" spans="1:91" ht="9" customHeight="1" x14ac:dyDescent="0.2"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60"/>
      <c r="Q73" s="855" t="str">
        <f>IFERROR(VLOOKUP(Q72,'抽選会用 '!$C$7:$D$28,3,FALSE),"")</f>
        <v/>
      </c>
      <c r="R73" s="855"/>
      <c r="S73" s="855"/>
      <c r="T73" s="855"/>
      <c r="U73" s="855"/>
      <c r="V73" s="855"/>
      <c r="W73" s="855"/>
      <c r="X73" s="855"/>
      <c r="Y73" s="855"/>
      <c r="Z73" s="855"/>
      <c r="AA73" s="855"/>
      <c r="AB73" s="855"/>
      <c r="AC73" s="855"/>
      <c r="AD73" s="855"/>
      <c r="AE73" s="855"/>
      <c r="AF73" s="855"/>
      <c r="AG73" s="1088"/>
      <c r="AH73" s="1088"/>
      <c r="AI73" s="359"/>
      <c r="AJ73" s="359"/>
      <c r="AK73" s="359"/>
      <c r="AL73" s="359"/>
      <c r="AM73" s="359"/>
      <c r="AN73" s="338"/>
      <c r="AO73" s="338"/>
      <c r="AP73" s="338"/>
      <c r="AQ73" s="338"/>
      <c r="AR73" s="339"/>
      <c r="AS73" s="339"/>
      <c r="AT73" s="339"/>
      <c r="AU73" s="338"/>
      <c r="AV73" s="367"/>
      <c r="AW73" s="367"/>
      <c r="AX73" s="367"/>
      <c r="AY73" s="367"/>
      <c r="AZ73" s="367"/>
      <c r="BA73" s="367"/>
      <c r="BB73" s="1089"/>
      <c r="BC73" s="1089"/>
      <c r="BD73" s="855" t="str">
        <f>IFERROR(VLOOKUP(BD72,'抽選会用 '!$C$7:$D$28,3,FALSE),"")</f>
        <v/>
      </c>
      <c r="BE73" s="855"/>
      <c r="BF73" s="855"/>
      <c r="BG73" s="855"/>
      <c r="BH73" s="855"/>
      <c r="BI73" s="855"/>
      <c r="BJ73" s="855"/>
      <c r="BK73" s="855"/>
      <c r="BL73" s="855"/>
      <c r="BM73" s="855"/>
      <c r="BN73" s="855"/>
      <c r="BO73" s="855"/>
      <c r="BP73" s="855"/>
      <c r="BQ73" s="855"/>
      <c r="BR73" s="855"/>
      <c r="BS73" s="855"/>
    </row>
    <row r="74" spans="1:91" ht="9" customHeight="1" x14ac:dyDescent="0.2"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0"/>
      <c r="X74" s="360"/>
      <c r="Y74" s="360"/>
      <c r="Z74" s="360"/>
      <c r="AD74" s="357"/>
      <c r="AE74" s="357"/>
      <c r="AF74" s="357"/>
      <c r="AG74" s="357"/>
      <c r="AH74" s="357"/>
      <c r="AI74" s="322"/>
      <c r="AJ74" s="322"/>
      <c r="AK74" s="322"/>
      <c r="AL74" s="329"/>
      <c r="AM74" s="329"/>
      <c r="AN74" s="322"/>
      <c r="AO74" s="330"/>
      <c r="AP74" s="330"/>
      <c r="AQ74" s="322"/>
      <c r="AR74" s="324"/>
      <c r="AS74" s="324"/>
      <c r="AT74" s="324"/>
      <c r="AU74" s="322"/>
      <c r="AV74" s="341"/>
      <c r="AW74" s="341"/>
      <c r="AX74" s="341"/>
      <c r="AY74" s="341"/>
      <c r="AZ74" s="341"/>
      <c r="BA74" s="341"/>
      <c r="BB74" s="322"/>
      <c r="BC74" s="322"/>
    </row>
    <row r="75" spans="1:91" ht="9" customHeight="1" x14ac:dyDescent="0.2">
      <c r="K75" s="360" t="str">
        <f>IFERROR(VLOOKUP(K74,'抽選会用 '!$C$7:$D$28,3,FALSE),"")</f>
        <v/>
      </c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D75" s="357"/>
      <c r="AE75" s="357"/>
      <c r="AF75" s="357"/>
      <c r="AG75" s="357"/>
      <c r="AH75" s="357"/>
      <c r="AI75" s="322"/>
      <c r="AJ75" s="322"/>
      <c r="AK75" s="322"/>
      <c r="AL75" s="322"/>
      <c r="AM75" s="343"/>
      <c r="AN75" s="343"/>
      <c r="AO75" s="1054"/>
      <c r="AP75" s="1054"/>
      <c r="AQ75" s="1054"/>
      <c r="AR75" s="1074"/>
      <c r="AS75" s="1074"/>
      <c r="AT75" s="1054"/>
      <c r="AU75" s="1054"/>
      <c r="AV75" s="1054"/>
      <c r="AW75" s="322"/>
      <c r="AX75" s="322"/>
      <c r="AY75" s="322"/>
      <c r="AZ75" s="322"/>
      <c r="BA75" s="322"/>
      <c r="BB75" s="322"/>
      <c r="BC75" s="322"/>
    </row>
    <row r="76" spans="1:91" ht="9" customHeight="1" x14ac:dyDescent="0.2">
      <c r="AL76" s="322"/>
      <c r="AM76" s="343"/>
      <c r="AN76" s="343"/>
      <c r="AO76" s="1054"/>
      <c r="AP76" s="1054"/>
      <c r="AQ76" s="1054"/>
      <c r="AR76" s="1075"/>
      <c r="AS76" s="1075"/>
      <c r="AT76" s="1054"/>
      <c r="AU76" s="1054"/>
      <c r="AV76" s="1054"/>
      <c r="AW76" s="322"/>
      <c r="AX76" s="322"/>
      <c r="AY76" s="322"/>
      <c r="AZ76" s="322"/>
      <c r="BA76" s="322"/>
    </row>
    <row r="77" spans="1:91" ht="9" customHeight="1" x14ac:dyDescent="0.2">
      <c r="AH77" s="322"/>
      <c r="AI77" s="322"/>
      <c r="AJ77" s="322"/>
      <c r="AK77" s="322"/>
      <c r="AL77" s="322"/>
      <c r="AM77" s="1076">
        <v>2</v>
      </c>
      <c r="AN77" s="1076"/>
      <c r="AO77" s="1054"/>
      <c r="AP77" s="1054"/>
      <c r="AQ77" s="1054"/>
      <c r="AR77" s="1061"/>
      <c r="AS77" s="1061"/>
      <c r="AT77" s="1054"/>
      <c r="AU77" s="1054"/>
      <c r="AV77" s="1054"/>
      <c r="AW77" s="1055"/>
      <c r="AX77" s="1055"/>
      <c r="AY77" s="1055"/>
      <c r="AZ77" s="1055"/>
      <c r="BA77" s="328"/>
      <c r="BB77" s="322"/>
      <c r="BC77" s="322"/>
    </row>
    <row r="78" spans="1:91" ht="9" customHeight="1" x14ac:dyDescent="0.2">
      <c r="AH78" s="322"/>
      <c r="AI78" s="322"/>
      <c r="AJ78" s="322"/>
      <c r="AK78" s="322"/>
      <c r="AL78" s="322"/>
      <c r="AM78" s="1076"/>
      <c r="AN78" s="1076"/>
      <c r="AO78" s="1054"/>
      <c r="AP78" s="1054"/>
      <c r="AQ78" s="1054"/>
      <c r="AR78" s="1061"/>
      <c r="AS78" s="1061"/>
      <c r="AT78" s="1054"/>
      <c r="AU78" s="1054"/>
      <c r="AV78" s="1054"/>
      <c r="AW78" s="1055"/>
      <c r="AX78" s="1055"/>
      <c r="AY78" s="1055"/>
      <c r="AZ78" s="1055"/>
      <c r="BA78" s="328"/>
      <c r="BB78" s="322"/>
      <c r="BC78" s="322"/>
    </row>
    <row r="79" spans="1:91" ht="9" customHeight="1" x14ac:dyDescent="0.2">
      <c r="AL79" s="322"/>
      <c r="AM79" s="343"/>
      <c r="AN79" s="343"/>
      <c r="AO79" s="1054"/>
      <c r="AP79" s="1054"/>
      <c r="AQ79" s="1054"/>
      <c r="AR79" s="1074"/>
      <c r="AS79" s="1074"/>
      <c r="AT79" s="1054"/>
      <c r="AU79" s="1054"/>
      <c r="AV79" s="1054"/>
      <c r="AW79" s="322"/>
      <c r="AX79" s="322"/>
      <c r="AY79" s="322"/>
      <c r="AZ79" s="322"/>
      <c r="BA79" s="322"/>
    </row>
    <row r="80" spans="1:91" ht="9" customHeight="1" x14ac:dyDescent="0.2">
      <c r="AH80" s="322"/>
      <c r="AI80" s="322"/>
      <c r="AJ80" s="322"/>
      <c r="AK80" s="322"/>
      <c r="AL80" s="322"/>
      <c r="AM80" s="343"/>
      <c r="AN80" s="343"/>
      <c r="AO80" s="1054"/>
      <c r="AP80" s="1054"/>
      <c r="AQ80" s="1054"/>
      <c r="AR80" s="1075"/>
      <c r="AS80" s="1075"/>
      <c r="AT80" s="1054"/>
      <c r="AU80" s="1054"/>
      <c r="AV80" s="1054"/>
      <c r="AW80" s="322"/>
      <c r="AX80" s="322"/>
      <c r="AY80" s="322"/>
      <c r="AZ80" s="322"/>
      <c r="BA80" s="322"/>
      <c r="BB80" s="322"/>
      <c r="BC80" s="322"/>
    </row>
    <row r="81" spans="16:55" ht="8.1" customHeight="1" x14ac:dyDescent="0.2">
      <c r="AH81" s="322"/>
      <c r="AI81" s="322"/>
      <c r="AJ81" s="322"/>
      <c r="AK81" s="322"/>
      <c r="AL81" s="332"/>
      <c r="BA81" s="322"/>
      <c r="BB81" s="322"/>
      <c r="BC81" s="322"/>
    </row>
    <row r="82" spans="16:55" ht="8.1" customHeight="1" x14ac:dyDescent="0.2"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36"/>
      <c r="AI82" s="336"/>
      <c r="AJ82" s="336"/>
      <c r="AK82" s="336"/>
      <c r="AL82" s="336"/>
      <c r="AM82" s="336"/>
      <c r="AN82" s="322"/>
      <c r="AO82" s="322"/>
      <c r="AP82" s="322"/>
      <c r="AQ82" s="322"/>
      <c r="AR82" s="322"/>
      <c r="AS82" s="322"/>
      <c r="AT82" s="322"/>
      <c r="AU82" s="322"/>
      <c r="AV82" s="322"/>
      <c r="AW82" s="322"/>
      <c r="AX82" s="322"/>
      <c r="AY82" s="322"/>
      <c r="AZ82" s="322"/>
      <c r="BA82" s="322"/>
    </row>
    <row r="83" spans="16:55" ht="8.1" customHeight="1" x14ac:dyDescent="0.2">
      <c r="P83" s="360"/>
      <c r="Q83" s="360"/>
      <c r="R83" s="360"/>
      <c r="S83" s="360"/>
      <c r="T83" s="360"/>
      <c r="U83" s="360"/>
      <c r="V83" s="360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36"/>
      <c r="AI83" s="336"/>
      <c r="AJ83" s="336"/>
      <c r="AK83" s="336"/>
      <c r="AL83" s="336"/>
      <c r="AM83" s="336"/>
      <c r="AN83" s="330"/>
      <c r="AO83" s="322"/>
      <c r="AP83" s="324"/>
      <c r="AQ83" s="324"/>
      <c r="AR83" s="324"/>
      <c r="AS83" s="322"/>
      <c r="AT83" s="322"/>
      <c r="AU83" s="324"/>
      <c r="AV83" s="324"/>
      <c r="AW83" s="324"/>
      <c r="AX83" s="324"/>
      <c r="AY83" s="324"/>
      <c r="AZ83" s="330"/>
      <c r="BA83" s="330"/>
      <c r="BB83" s="322"/>
      <c r="BC83" s="342"/>
    </row>
    <row r="84" spans="16:55" ht="8.1" customHeight="1" x14ac:dyDescent="0.2">
      <c r="AD84" s="357"/>
      <c r="AE84" s="357"/>
      <c r="AF84" s="357"/>
      <c r="AG84" s="357"/>
      <c r="AH84" s="357"/>
    </row>
    <row r="85" spans="16:55" ht="8.1" customHeight="1" x14ac:dyDescent="0.2">
      <c r="AD85" s="357"/>
      <c r="AE85" s="357"/>
      <c r="AF85" s="357"/>
      <c r="AG85" s="357"/>
      <c r="AH85" s="357"/>
    </row>
    <row r="86" spans="16:55" ht="8.1" customHeight="1" x14ac:dyDescent="0.2"/>
    <row r="87" spans="16:55" ht="8.1" customHeight="1" x14ac:dyDescent="0.2"/>
    <row r="88" spans="16:55" ht="8.1" customHeight="1" x14ac:dyDescent="0.2"/>
    <row r="89" spans="16:55" ht="8.1" customHeight="1" x14ac:dyDescent="0.2"/>
    <row r="90" spans="16:55" ht="8.1" customHeight="1" x14ac:dyDescent="0.2"/>
    <row r="91" spans="16:55" ht="8.1" customHeight="1" x14ac:dyDescent="0.2"/>
    <row r="92" spans="16:55" ht="8.1" customHeight="1" x14ac:dyDescent="0.2"/>
    <row r="93" spans="16:55" ht="8.1" customHeight="1" x14ac:dyDescent="0.2"/>
    <row r="94" spans="16:55" ht="8.1" customHeight="1" x14ac:dyDescent="0.2"/>
    <row r="95" spans="16:55" ht="8.1" customHeight="1" x14ac:dyDescent="0.2"/>
    <row r="96" spans="16:55" ht="8.1" customHeight="1" x14ac:dyDescent="0.2"/>
    <row r="97" ht="8.1" customHeight="1" x14ac:dyDescent="0.2"/>
    <row r="98" ht="8.1" customHeight="1" x14ac:dyDescent="0.2"/>
    <row r="99" ht="8.1" customHeight="1" x14ac:dyDescent="0.2"/>
    <row r="100" ht="8.1" customHeight="1" x14ac:dyDescent="0.2"/>
    <row r="101" ht="8.1" customHeight="1" x14ac:dyDescent="0.2"/>
    <row r="102" ht="8.1" customHeight="1" x14ac:dyDescent="0.2"/>
  </sheetData>
  <mergeCells count="145">
    <mergeCell ref="BU32:CJ33"/>
    <mergeCell ref="Q32:R33"/>
    <mergeCell ref="U29:W30"/>
    <mergeCell ref="Y29:AA30"/>
    <mergeCell ref="S27:T28"/>
    <mergeCell ref="U27:W28"/>
    <mergeCell ref="Y27:AA28"/>
    <mergeCell ref="AB27:AC28"/>
    <mergeCell ref="BS32:BT33"/>
    <mergeCell ref="BG33:BI34"/>
    <mergeCell ref="AL68:BA69"/>
    <mergeCell ref="AG72:AH73"/>
    <mergeCell ref="AO75:AQ76"/>
    <mergeCell ref="AR75:AS75"/>
    <mergeCell ref="AT75:AV76"/>
    <mergeCell ref="AR76:AS76"/>
    <mergeCell ref="Q72:AF73"/>
    <mergeCell ref="BF45:BH46"/>
    <mergeCell ref="AQ45:AT45"/>
    <mergeCell ref="BB68:BG69"/>
    <mergeCell ref="AM51:AN52"/>
    <mergeCell ref="AQ46:AT62"/>
    <mergeCell ref="BB72:BC73"/>
    <mergeCell ref="BD72:BS73"/>
    <mergeCell ref="BD47:BE48"/>
    <mergeCell ref="BF47:BH48"/>
    <mergeCell ref="BJ47:BL48"/>
    <mergeCell ref="AO79:AQ80"/>
    <mergeCell ref="AR79:AS79"/>
    <mergeCell ref="AT79:AV80"/>
    <mergeCell ref="AR80:AS80"/>
    <mergeCell ref="AM77:AN78"/>
    <mergeCell ref="AO77:AQ78"/>
    <mergeCell ref="AR77:AS77"/>
    <mergeCell ref="AT77:AV78"/>
    <mergeCell ref="AW77:AZ78"/>
    <mergeCell ref="AR78:AS78"/>
    <mergeCell ref="BU62:CJ63"/>
    <mergeCell ref="X15:Z16"/>
    <mergeCell ref="AB15:AD16"/>
    <mergeCell ref="V17:W18"/>
    <mergeCell ref="X17:Z18"/>
    <mergeCell ref="AB17:AD18"/>
    <mergeCell ref="AE17:AF18"/>
    <mergeCell ref="X19:Z20"/>
    <mergeCell ref="AB19:AD20"/>
    <mergeCell ref="Y49:AA50"/>
    <mergeCell ref="BJ45:BL46"/>
    <mergeCell ref="Y47:AA48"/>
    <mergeCell ref="Y45:AA46"/>
    <mergeCell ref="BG27:BI28"/>
    <mergeCell ref="BJ27:BK28"/>
    <mergeCell ref="BS52:BT53"/>
    <mergeCell ref="BU52:CJ53"/>
    <mergeCell ref="BU42:CJ43"/>
    <mergeCell ref="AD39:AF40"/>
    <mergeCell ref="X37:Y38"/>
    <mergeCell ref="W47:X48"/>
    <mergeCell ref="AC47:AE48"/>
    <mergeCell ref="AF47:AG48"/>
    <mergeCell ref="AC49:AE50"/>
    <mergeCell ref="AK1:AZ1"/>
    <mergeCell ref="X3:BM3"/>
    <mergeCell ref="AQ10:AT12"/>
    <mergeCell ref="AQ13:AT13"/>
    <mergeCell ref="AQ14:AT30"/>
    <mergeCell ref="Y8:AB8"/>
    <mergeCell ref="AC8:AD8"/>
    <mergeCell ref="AE8:BK8"/>
    <mergeCell ref="AW38:AX39"/>
    <mergeCell ref="AO36:AQ37"/>
    <mergeCell ref="AR36:AS36"/>
    <mergeCell ref="AT36:AV37"/>
    <mergeCell ref="AM38:AN39"/>
    <mergeCell ref="AO38:AQ39"/>
    <mergeCell ref="AT38:AV39"/>
    <mergeCell ref="AZ23:BB24"/>
    <mergeCell ref="BJ35:BL36"/>
    <mergeCell ref="BH37:BI38"/>
    <mergeCell ref="BJ37:BL38"/>
    <mergeCell ref="BJ39:BL40"/>
    <mergeCell ref="BC25:BE26"/>
    <mergeCell ref="BG25:BI26"/>
    <mergeCell ref="BA27:BB28"/>
    <mergeCell ref="AI31:AK32"/>
    <mergeCell ref="P2:BU2"/>
    <mergeCell ref="AO40:AQ41"/>
    <mergeCell ref="AT40:AV41"/>
    <mergeCell ref="AO43:AV44"/>
    <mergeCell ref="AR40:AS40"/>
    <mergeCell ref="AR41:AS41"/>
    <mergeCell ref="BF49:BH50"/>
    <mergeCell ref="BJ49:BL50"/>
    <mergeCell ref="BU12:CJ13"/>
    <mergeCell ref="BJ15:BL16"/>
    <mergeCell ref="BD17:BE18"/>
    <mergeCell ref="BF17:BH18"/>
    <mergeCell ref="BJ17:BL18"/>
    <mergeCell ref="BM17:BN18"/>
    <mergeCell ref="A12:P13"/>
    <mergeCell ref="A42:P43"/>
    <mergeCell ref="Z37:AB38"/>
    <mergeCell ref="AD37:AF38"/>
    <mergeCell ref="AG37:AH38"/>
    <mergeCell ref="AP33:AU34"/>
    <mergeCell ref="AR37:AS37"/>
    <mergeCell ref="A32:P33"/>
    <mergeCell ref="BM47:BN48"/>
    <mergeCell ref="BU22:CJ23"/>
    <mergeCell ref="AC45:AE46"/>
    <mergeCell ref="Q42:R43"/>
    <mergeCell ref="BS22:BT23"/>
    <mergeCell ref="BS42:BT43"/>
    <mergeCell ref="AE43:AH44"/>
    <mergeCell ref="BC43:BE44"/>
    <mergeCell ref="Z39:AB40"/>
    <mergeCell ref="AF13:AH14"/>
    <mergeCell ref="AE6:BE6"/>
    <mergeCell ref="AA23:AD24"/>
    <mergeCell ref="U25:W26"/>
    <mergeCell ref="Y25:AA26"/>
    <mergeCell ref="A62:P63"/>
    <mergeCell ref="Q62:R63"/>
    <mergeCell ref="Q12:R13"/>
    <mergeCell ref="BN35:BP36"/>
    <mergeCell ref="BN37:BP38"/>
    <mergeCell ref="BQ37:BR38"/>
    <mergeCell ref="BN39:BP40"/>
    <mergeCell ref="BC27:BE28"/>
    <mergeCell ref="BS12:BT13"/>
    <mergeCell ref="BC13:BE14"/>
    <mergeCell ref="BF15:BH16"/>
    <mergeCell ref="BS62:BT63"/>
    <mergeCell ref="A52:P53"/>
    <mergeCell ref="Q52:R53"/>
    <mergeCell ref="AR38:AS38"/>
    <mergeCell ref="AR39:AS39"/>
    <mergeCell ref="Z35:AB36"/>
    <mergeCell ref="AD35:AF36"/>
    <mergeCell ref="BC29:BE30"/>
    <mergeCell ref="BG29:BI30"/>
    <mergeCell ref="BF19:BH20"/>
    <mergeCell ref="BJ19:BL20"/>
    <mergeCell ref="A22:P23"/>
    <mergeCell ref="Q22:R23"/>
  </mergeCells>
  <phoneticPr fontId="6"/>
  <printOptions horizontalCentered="1"/>
  <pageMargins left="0.19685039370078741" right="0" top="0.78740157480314965" bottom="0" header="0.31496062992125984" footer="0.31496062992125984"/>
  <pageSetup paperSize="9" scale="85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B827-C60D-4FC0-AEFF-33D0FE0EFC1D}">
  <sheetPr>
    <tabColor rgb="FFFF0000"/>
  </sheetPr>
  <dimension ref="A1:DJ102"/>
  <sheetViews>
    <sheetView topLeftCell="A13" workbookViewId="0"/>
  </sheetViews>
  <sheetFormatPr defaultColWidth="8.88671875" defaultRowHeight="13.2" x14ac:dyDescent="0.2"/>
  <cols>
    <col min="1" max="16" width="1.33203125" style="314" customWidth="1"/>
    <col min="17" max="18" width="1.21875" style="314" customWidth="1"/>
    <col min="19" max="43" width="1.33203125" style="314" customWidth="1"/>
    <col min="44" max="45" width="0.44140625" style="314" customWidth="1"/>
    <col min="46" max="70" width="1.33203125" style="314" customWidth="1"/>
    <col min="71" max="72" width="1.21875" style="314" customWidth="1"/>
    <col min="73" max="243" width="1.33203125" style="314" customWidth="1"/>
    <col min="244" max="16384" width="8.88671875" style="314"/>
  </cols>
  <sheetData>
    <row r="1" spans="1:114" s="409" customFormat="1" ht="19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1079" t="s">
        <v>90</v>
      </c>
      <c r="AL1" s="1079"/>
      <c r="AM1" s="1079"/>
      <c r="AN1" s="1079"/>
      <c r="AO1" s="1079"/>
      <c r="AP1" s="1079"/>
      <c r="AQ1" s="1079"/>
      <c r="AR1" s="1079"/>
      <c r="AS1" s="1079"/>
      <c r="AT1" s="1079"/>
      <c r="AU1" s="1079"/>
      <c r="AV1" s="1079"/>
      <c r="AW1" s="1079"/>
      <c r="AX1" s="1079"/>
      <c r="AY1" s="1079"/>
      <c r="AZ1" s="1079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G1" s="406"/>
      <c r="CH1" s="406"/>
      <c r="CI1" s="406"/>
      <c r="CJ1" s="406"/>
      <c r="CK1" s="406"/>
      <c r="CL1" s="406"/>
      <c r="CM1" s="406"/>
      <c r="CN1" s="406"/>
      <c r="CO1" s="406"/>
      <c r="CP1" s="406"/>
      <c r="CQ1" s="406"/>
      <c r="CR1" s="406"/>
      <c r="CS1" s="406"/>
      <c r="CT1" s="406"/>
      <c r="CU1" s="406"/>
      <c r="CV1" s="406"/>
      <c r="CW1" s="406"/>
      <c r="CX1" s="406"/>
      <c r="CY1" s="406"/>
      <c r="CZ1" s="406"/>
      <c r="DA1" s="406"/>
      <c r="DB1" s="406"/>
      <c r="DC1" s="406"/>
      <c r="DD1" s="406"/>
      <c r="DE1" s="406"/>
      <c r="DF1" s="406"/>
      <c r="DG1" s="406"/>
      <c r="DH1" s="406"/>
      <c r="DI1" s="406"/>
      <c r="DJ1" s="406"/>
    </row>
    <row r="2" spans="1:114" s="409" customFormat="1" ht="19.95" customHeight="1" x14ac:dyDescent="0.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1072" t="s">
        <v>91</v>
      </c>
      <c r="Q2" s="1072"/>
      <c r="R2" s="1072"/>
      <c r="S2" s="1072"/>
      <c r="T2" s="1072"/>
      <c r="U2" s="1072"/>
      <c r="V2" s="1072"/>
      <c r="W2" s="1072"/>
      <c r="X2" s="1072"/>
      <c r="Y2" s="1072"/>
      <c r="Z2" s="1072"/>
      <c r="AA2" s="1072"/>
      <c r="AB2" s="1072"/>
      <c r="AC2" s="1072"/>
      <c r="AD2" s="1072"/>
      <c r="AE2" s="1072"/>
      <c r="AF2" s="1072"/>
      <c r="AG2" s="1072"/>
      <c r="AH2" s="1072"/>
      <c r="AI2" s="1072"/>
      <c r="AJ2" s="1072"/>
      <c r="AK2" s="1072"/>
      <c r="AL2" s="1072"/>
      <c r="AM2" s="1072"/>
      <c r="AN2" s="1072"/>
      <c r="AO2" s="1072"/>
      <c r="AP2" s="1072"/>
      <c r="AQ2" s="1072"/>
      <c r="AR2" s="1072"/>
      <c r="AS2" s="1072"/>
      <c r="AT2" s="1072"/>
      <c r="AU2" s="1072"/>
      <c r="AV2" s="1072"/>
      <c r="AW2" s="1072"/>
      <c r="AX2" s="1072"/>
      <c r="AY2" s="1072"/>
      <c r="AZ2" s="1072"/>
      <c r="BA2" s="1072"/>
      <c r="BB2" s="1072"/>
      <c r="BC2" s="1072"/>
      <c r="BD2" s="1072"/>
      <c r="BE2" s="1072"/>
      <c r="BF2" s="1072"/>
      <c r="BG2" s="1072"/>
      <c r="BH2" s="1072"/>
      <c r="BI2" s="1072"/>
      <c r="BJ2" s="1072"/>
      <c r="BK2" s="1072"/>
      <c r="BL2" s="1072"/>
      <c r="BM2" s="1072"/>
      <c r="BN2" s="1072"/>
      <c r="BO2" s="1072"/>
      <c r="BP2" s="1072"/>
      <c r="BQ2" s="1072"/>
      <c r="BR2" s="1072"/>
      <c r="BS2" s="1072"/>
      <c r="BT2" s="1072"/>
      <c r="BU2" s="1072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10"/>
      <c r="CU2" s="410"/>
      <c r="CV2" s="410"/>
      <c r="CW2" s="410"/>
      <c r="CX2" s="410"/>
      <c r="CY2" s="410"/>
      <c r="CZ2" s="410"/>
      <c r="DA2" s="410"/>
      <c r="DB2" s="410"/>
      <c r="DC2" s="410"/>
      <c r="DD2" s="410"/>
      <c r="DE2" s="410"/>
      <c r="DF2" s="410"/>
      <c r="DG2" s="410"/>
      <c r="DH2" s="410"/>
      <c r="DI2" s="410"/>
      <c r="DJ2" s="410"/>
    </row>
    <row r="3" spans="1:114" s="409" customFormat="1" ht="19.95" customHeight="1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1080" t="s">
        <v>141</v>
      </c>
      <c r="Y3" s="1080"/>
      <c r="Z3" s="1080"/>
      <c r="AA3" s="1080"/>
      <c r="AB3" s="1080"/>
      <c r="AC3" s="1080"/>
      <c r="AD3" s="1080"/>
      <c r="AE3" s="1080"/>
      <c r="AF3" s="1080"/>
      <c r="AG3" s="1080"/>
      <c r="AH3" s="1080"/>
      <c r="AI3" s="1080"/>
      <c r="AJ3" s="1080"/>
      <c r="AK3" s="1080"/>
      <c r="AL3" s="1080"/>
      <c r="AM3" s="1080"/>
      <c r="AN3" s="1080"/>
      <c r="AO3" s="1080"/>
      <c r="AP3" s="1080"/>
      <c r="AQ3" s="1080"/>
      <c r="AR3" s="1080"/>
      <c r="AS3" s="1080"/>
      <c r="AT3" s="1080"/>
      <c r="AU3" s="1080"/>
      <c r="AV3" s="1080"/>
      <c r="AW3" s="1080"/>
      <c r="AX3" s="1080"/>
      <c r="AY3" s="1080"/>
      <c r="AZ3" s="1080"/>
      <c r="BA3" s="1080"/>
      <c r="BB3" s="1080"/>
      <c r="BC3" s="1080"/>
      <c r="BD3" s="1080"/>
      <c r="BE3" s="1080"/>
      <c r="BF3" s="1080"/>
      <c r="BG3" s="1080"/>
      <c r="BH3" s="1080"/>
      <c r="BI3" s="1080"/>
      <c r="BJ3" s="1080"/>
      <c r="BK3" s="1080"/>
      <c r="BL3" s="1080"/>
      <c r="BM3" s="1080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11"/>
      <c r="CU3" s="411"/>
      <c r="CV3" s="411"/>
      <c r="CW3" s="411"/>
      <c r="CX3" s="411"/>
      <c r="CY3" s="411"/>
      <c r="CZ3" s="411"/>
      <c r="DA3" s="411"/>
      <c r="DB3" s="411"/>
      <c r="DC3" s="411"/>
      <c r="DD3" s="411"/>
      <c r="DE3" s="411"/>
      <c r="DF3" s="411"/>
      <c r="DG3" s="411"/>
      <c r="DH3" s="411"/>
      <c r="DI3" s="411"/>
      <c r="DJ3" s="411"/>
    </row>
    <row r="4" spans="1:114" ht="18" customHeight="1" x14ac:dyDescent="0.2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5"/>
      <c r="BT4" s="315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</row>
    <row r="5" spans="1:114" ht="12" customHeight="1" x14ac:dyDescent="0.2">
      <c r="A5" s="317"/>
      <c r="B5" s="317"/>
      <c r="C5" s="318"/>
      <c r="D5" s="318"/>
      <c r="E5" s="318"/>
      <c r="F5" s="318"/>
      <c r="G5" s="319"/>
      <c r="H5" s="319"/>
      <c r="I5" s="319"/>
      <c r="J5" s="319"/>
      <c r="K5" s="319"/>
      <c r="L5" s="319"/>
      <c r="M5" s="319"/>
      <c r="N5" s="319"/>
      <c r="O5" s="319"/>
      <c r="P5" s="92"/>
      <c r="Q5" s="92"/>
      <c r="R5"/>
      <c r="S5"/>
      <c r="T5" s="92"/>
      <c r="U5" s="92"/>
      <c r="V5" s="320"/>
      <c r="W5" s="320"/>
      <c r="X5"/>
      <c r="Y5" s="92"/>
      <c r="Z5" s="92"/>
      <c r="AA5" s="92"/>
      <c r="AB5" s="92"/>
      <c r="AC5"/>
      <c r="AD5"/>
      <c r="AE5"/>
      <c r="AF5" s="92"/>
      <c r="AG5" s="92"/>
      <c r="AH5" s="92"/>
      <c r="AI5" s="92"/>
      <c r="AJ5" s="92"/>
      <c r="AK5" s="92"/>
      <c r="AL5" s="92"/>
      <c r="AM5" s="320"/>
      <c r="AN5" s="320"/>
      <c r="AO5" s="320"/>
      <c r="AP5" s="320"/>
      <c r="AQ5"/>
      <c r="AR5"/>
      <c r="AS5"/>
      <c r="AT5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281"/>
      <c r="BT5" s="281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</row>
    <row r="6" spans="1:114" ht="18" customHeight="1" x14ac:dyDescent="0.2">
      <c r="A6" s="317"/>
      <c r="B6" s="317"/>
      <c r="C6" s="318"/>
      <c r="D6" s="318"/>
      <c r="E6" s="318"/>
      <c r="F6" s="318"/>
      <c r="G6" s="319"/>
      <c r="H6" s="319"/>
      <c r="I6" s="319"/>
      <c r="J6" s="319"/>
      <c r="K6" s="319"/>
      <c r="L6" s="319"/>
      <c r="M6" s="319"/>
      <c r="N6" s="319"/>
      <c r="O6" s="319"/>
      <c r="P6" s="92"/>
      <c r="Q6" s="92"/>
      <c r="R6"/>
      <c r="S6"/>
      <c r="T6" s="92"/>
      <c r="U6" s="92"/>
      <c r="V6" s="320"/>
      <c r="W6" s="320"/>
      <c r="X6"/>
      <c r="Y6" s="92"/>
      <c r="Z6" s="92"/>
      <c r="AA6" s="92"/>
      <c r="AB6" s="92"/>
      <c r="AC6"/>
      <c r="AD6"/>
      <c r="AE6" s="1071" t="s">
        <v>98</v>
      </c>
      <c r="AF6" s="1071"/>
      <c r="AG6" s="1071"/>
      <c r="AH6" s="1071"/>
      <c r="AI6" s="1071"/>
      <c r="AJ6" s="1071"/>
      <c r="AK6" s="1071"/>
      <c r="AL6" s="1071"/>
      <c r="AM6" s="1071"/>
      <c r="AN6" s="1071"/>
      <c r="AO6" s="1071"/>
      <c r="AP6" s="1071"/>
      <c r="AQ6" s="1071"/>
      <c r="AR6" s="1071"/>
      <c r="AS6" s="1071"/>
      <c r="AT6" s="1071"/>
      <c r="AU6" s="1071"/>
      <c r="AV6" s="1071"/>
      <c r="AW6" s="1071"/>
      <c r="AX6" s="1071"/>
      <c r="AY6" s="1071"/>
      <c r="AZ6" s="1071"/>
      <c r="BA6" s="1071"/>
      <c r="BB6" s="1071"/>
      <c r="BC6" s="1071"/>
      <c r="BD6" s="1071"/>
      <c r="BE6" s="107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281"/>
      <c r="BT6" s="281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</row>
    <row r="7" spans="1:114" ht="12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2"/>
      <c r="AX7" s="322"/>
      <c r="AY7" s="322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2"/>
      <c r="BM7" s="322"/>
      <c r="BN7" s="322"/>
      <c r="BO7" s="322"/>
      <c r="BP7" s="322"/>
      <c r="BQ7" s="322"/>
      <c r="BR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</row>
    <row r="8" spans="1:114" ht="18" customHeight="1" x14ac:dyDescent="0.2">
      <c r="A8" s="323"/>
      <c r="B8" s="323"/>
      <c r="C8" s="323"/>
      <c r="D8" s="323"/>
      <c r="E8" s="323"/>
      <c r="F8" s="323"/>
      <c r="G8" s="323"/>
      <c r="H8" s="323"/>
      <c r="I8" s="325"/>
      <c r="J8" s="323"/>
      <c r="K8" s="323"/>
      <c r="L8" s="323"/>
      <c r="M8" s="323"/>
      <c r="N8" s="323"/>
      <c r="O8" s="323"/>
      <c r="P8" s="323"/>
      <c r="Q8" s="323"/>
      <c r="R8" s="323"/>
      <c r="S8" s="326"/>
      <c r="T8" s="326"/>
      <c r="U8" s="326"/>
      <c r="V8" s="326"/>
      <c r="W8" s="326"/>
      <c r="X8" s="324"/>
      <c r="Y8" s="1084" t="s">
        <v>72</v>
      </c>
      <c r="Z8" s="1084"/>
      <c r="AA8" s="1084"/>
      <c r="AB8" s="1084"/>
      <c r="AC8" s="1054" t="s">
        <v>73</v>
      </c>
      <c r="AD8" s="1054"/>
      <c r="AE8" s="1085" t="s">
        <v>99</v>
      </c>
      <c r="AF8" s="1085"/>
      <c r="AG8" s="1085"/>
      <c r="AH8" s="1085"/>
      <c r="AI8" s="1085"/>
      <c r="AJ8" s="1085"/>
      <c r="AK8" s="1085"/>
      <c r="AL8" s="1085"/>
      <c r="AM8" s="1085"/>
      <c r="AN8" s="1085"/>
      <c r="AO8" s="1085"/>
      <c r="AP8" s="1085"/>
      <c r="AQ8" s="1085"/>
      <c r="AR8" s="1085"/>
      <c r="AS8" s="1085"/>
      <c r="AT8" s="1085"/>
      <c r="AU8" s="1085"/>
      <c r="AV8" s="1085"/>
      <c r="AW8" s="1085"/>
      <c r="AX8" s="1085"/>
      <c r="AY8" s="1085"/>
      <c r="AZ8" s="1085"/>
      <c r="BA8" s="1085"/>
      <c r="BB8" s="1085"/>
      <c r="BC8" s="1085"/>
      <c r="BD8" s="1085"/>
      <c r="BE8" s="1085"/>
      <c r="BF8" s="1085"/>
      <c r="BG8" s="1085"/>
      <c r="BH8" s="1085"/>
      <c r="BI8" s="1085"/>
      <c r="BJ8" s="1085"/>
      <c r="BK8" s="1085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</row>
    <row r="9" spans="1:114" ht="12" customHeight="1" x14ac:dyDescent="0.2">
      <c r="A9" s="327"/>
      <c r="B9" s="327"/>
      <c r="C9" s="327"/>
      <c r="D9" s="327"/>
      <c r="E9" s="327"/>
      <c r="F9" s="327"/>
      <c r="G9" s="323"/>
      <c r="H9" s="323"/>
      <c r="I9" s="325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6"/>
      <c r="Z9" s="326"/>
      <c r="AA9" s="326"/>
      <c r="AB9" s="326"/>
      <c r="AC9" s="326"/>
      <c r="AD9" s="324"/>
      <c r="AE9" s="324"/>
      <c r="AF9" s="405"/>
      <c r="AG9" s="405"/>
      <c r="AH9" s="405"/>
      <c r="AI9" s="405"/>
      <c r="AJ9" s="405"/>
      <c r="AK9" s="405"/>
      <c r="AL9" s="405"/>
      <c r="AM9" s="405"/>
      <c r="AN9" s="405"/>
      <c r="AO9" s="405"/>
      <c r="AP9" s="405"/>
      <c r="AQ9" s="405"/>
      <c r="AR9" s="405"/>
      <c r="AS9" s="405"/>
      <c r="AT9" s="405"/>
      <c r="AU9" s="405"/>
      <c r="AV9" s="405"/>
      <c r="AW9" s="405"/>
      <c r="AX9" s="405"/>
      <c r="AY9" s="405"/>
      <c r="AZ9" s="405"/>
      <c r="BA9" s="405"/>
      <c r="BB9" s="405"/>
      <c r="BC9" s="405"/>
      <c r="BD9" s="405"/>
      <c r="BE9" s="405"/>
      <c r="BF9" s="405"/>
      <c r="BG9" s="405"/>
      <c r="BH9" s="405"/>
      <c r="BI9" s="405"/>
      <c r="BJ9" s="405"/>
      <c r="BK9" s="405"/>
      <c r="BL9" s="322"/>
      <c r="BM9" s="322"/>
      <c r="BN9" s="322"/>
      <c r="BO9" s="322"/>
      <c r="BP9" s="322"/>
      <c r="BQ9" s="322"/>
      <c r="BR9" s="322"/>
      <c r="CK9" s="322"/>
      <c r="CL9" s="322"/>
      <c r="CM9" s="322"/>
    </row>
    <row r="10" spans="1:114" ht="12" customHeight="1" x14ac:dyDescent="0.2">
      <c r="A10" s="327"/>
      <c r="B10" s="327"/>
      <c r="C10" s="327"/>
      <c r="D10" s="327"/>
      <c r="E10" s="327"/>
      <c r="F10" s="327"/>
      <c r="G10" s="323"/>
      <c r="H10" s="323"/>
      <c r="I10" s="325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4"/>
      <c r="AF10" s="324"/>
      <c r="AG10" s="323"/>
      <c r="AH10" s="323"/>
      <c r="AI10" s="323"/>
      <c r="AJ10" s="323"/>
      <c r="AK10" s="323"/>
      <c r="AL10" s="323"/>
      <c r="AM10" s="360" t="str">
        <f>IFERROR(VLOOKUP(AK10,'抽選会用 '!$C$27:$D$41,3,FALSE),"")</f>
        <v/>
      </c>
      <c r="AN10" s="360"/>
      <c r="AO10" s="360"/>
      <c r="AP10" s="360"/>
      <c r="AQ10" s="1081" t="s">
        <v>74</v>
      </c>
      <c r="AR10" s="1081"/>
      <c r="AS10" s="1081"/>
      <c r="AT10" s="1081"/>
      <c r="AU10" s="360"/>
      <c r="AV10" s="360"/>
      <c r="AW10" s="360"/>
      <c r="AX10" s="360"/>
      <c r="AY10" s="360"/>
      <c r="AZ10" s="360"/>
      <c r="BA10" s="360"/>
      <c r="BB10" s="360"/>
      <c r="BC10" s="325"/>
      <c r="BD10" s="325"/>
      <c r="BE10" s="325"/>
      <c r="BF10" s="325"/>
      <c r="BG10" s="325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CK10" s="322"/>
      <c r="CL10" s="322"/>
      <c r="CM10" s="322"/>
    </row>
    <row r="11" spans="1:114" ht="12" customHeight="1" x14ac:dyDescent="0.2">
      <c r="A11" s="327"/>
      <c r="B11" s="327"/>
      <c r="C11" s="327"/>
      <c r="D11" s="327"/>
      <c r="E11" s="327"/>
      <c r="F11" s="327"/>
      <c r="G11" s="323"/>
      <c r="H11" s="323"/>
      <c r="I11" s="325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4"/>
      <c r="AF11" s="324"/>
      <c r="AG11" s="323"/>
      <c r="AH11" s="323"/>
      <c r="AI11" s="323"/>
      <c r="AJ11" s="323"/>
      <c r="AK11" s="323"/>
      <c r="AL11" s="323"/>
      <c r="AM11" s="360" t="str">
        <f>IFERROR(VLOOKUP(AM10,'抽選会用 '!$C$7:$D$28,3,FALSE),"")</f>
        <v/>
      </c>
      <c r="AN11" s="360"/>
      <c r="AO11" s="360"/>
      <c r="AP11" s="360"/>
      <c r="AQ11" s="1081"/>
      <c r="AR11" s="1081"/>
      <c r="AS11" s="1081"/>
      <c r="AT11" s="1081"/>
      <c r="AU11" s="360"/>
      <c r="AV11" s="360"/>
      <c r="AW11" s="360"/>
      <c r="AX11" s="360"/>
      <c r="AY11" s="360"/>
      <c r="AZ11" s="360"/>
      <c r="BA11" s="360"/>
      <c r="BB11" s="360"/>
      <c r="BC11" s="325"/>
      <c r="BD11" s="325"/>
      <c r="BE11" s="325"/>
      <c r="BF11" s="325"/>
      <c r="BG11" s="325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CK11" s="322"/>
      <c r="CL11" s="322"/>
      <c r="CM11" s="322"/>
    </row>
    <row r="12" spans="1:114" ht="9" customHeight="1" x14ac:dyDescent="0.2">
      <c r="A12" s="855" t="str">
        <f>IFERROR(VLOOKUP(Q12,'抽選会用 '!$C$27:$D$41,2,FALSE),"")</f>
        <v/>
      </c>
      <c r="B12" s="855"/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1088">
        <v>1</v>
      </c>
      <c r="R12" s="1088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4"/>
      <c r="AF12" s="324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1081"/>
      <c r="AR12" s="1081"/>
      <c r="AS12" s="1081"/>
      <c r="AT12" s="1081"/>
      <c r="AU12" s="323"/>
      <c r="AV12" s="323"/>
      <c r="AW12" s="322"/>
      <c r="AX12" s="322"/>
      <c r="AY12" s="322"/>
      <c r="AZ12" s="325"/>
      <c r="BA12" s="325"/>
      <c r="BB12" s="325"/>
      <c r="BC12" s="325"/>
      <c r="BD12" s="325"/>
      <c r="BE12" s="325"/>
      <c r="BF12" s="325"/>
      <c r="BG12" s="325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1089">
        <v>6</v>
      </c>
      <c r="BT12" s="1089"/>
      <c r="BU12" s="855" t="str">
        <f>IFERROR(VLOOKUP(BS12,'抽選会用 '!$C$27:$D$41,2,FALSE),"")</f>
        <v/>
      </c>
      <c r="BV12" s="855"/>
      <c r="BW12" s="855"/>
      <c r="BX12" s="855"/>
      <c r="BY12" s="855"/>
      <c r="BZ12" s="855"/>
      <c r="CA12" s="855"/>
      <c r="CB12" s="855"/>
      <c r="CC12" s="855"/>
      <c r="CD12" s="855"/>
      <c r="CE12" s="855"/>
      <c r="CF12" s="855"/>
      <c r="CG12" s="855"/>
      <c r="CH12" s="855"/>
      <c r="CI12" s="855"/>
      <c r="CJ12" s="855"/>
      <c r="CK12" s="322"/>
      <c r="CL12" s="322"/>
      <c r="CM12" s="322"/>
    </row>
    <row r="13" spans="1:114" ht="9" customHeight="1" x14ac:dyDescent="0.2">
      <c r="A13" s="855" t="str">
        <f>IFERROR(VLOOKUP(A12,'抽選会用 '!$C$7:$D$28,3,FALSE),"")</f>
        <v/>
      </c>
      <c r="B13" s="855"/>
      <c r="C13" s="855"/>
      <c r="D13" s="855"/>
      <c r="E13" s="855"/>
      <c r="F13" s="855"/>
      <c r="G13" s="855"/>
      <c r="H13" s="855"/>
      <c r="I13" s="855"/>
      <c r="J13" s="855"/>
      <c r="K13" s="855"/>
      <c r="L13" s="855"/>
      <c r="M13" s="855"/>
      <c r="N13" s="855"/>
      <c r="O13" s="855"/>
      <c r="P13" s="855"/>
      <c r="Q13" s="1088"/>
      <c r="R13" s="1088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39"/>
      <c r="AF13" s="339"/>
      <c r="AG13" s="374"/>
      <c r="AH13" s="375"/>
      <c r="AI13" s="323"/>
      <c r="AJ13" s="323"/>
      <c r="AK13" s="323"/>
      <c r="AL13" s="323"/>
      <c r="AM13" s="323"/>
      <c r="AN13" s="323"/>
      <c r="AO13" s="323"/>
      <c r="AP13" s="323"/>
      <c r="AQ13" s="1082"/>
      <c r="AR13" s="1082"/>
      <c r="AS13" s="1082"/>
      <c r="AT13" s="1082"/>
      <c r="AU13" s="323"/>
      <c r="AV13" s="323"/>
      <c r="AW13" s="322"/>
      <c r="AX13" s="322"/>
      <c r="AY13" s="322"/>
      <c r="AZ13" s="325"/>
      <c r="BA13" s="325"/>
      <c r="BB13" s="325"/>
      <c r="BC13" s="1090" t="s">
        <v>76</v>
      </c>
      <c r="BD13" s="1091"/>
      <c r="BE13" s="1091"/>
      <c r="BF13" s="387"/>
      <c r="BG13" s="387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1089"/>
      <c r="BT13" s="1089"/>
      <c r="BU13" s="855" t="str">
        <f>IFERROR(VLOOKUP(BU12,'抽選会用 '!$C$7:$D$28,3,FALSE),"")</f>
        <v/>
      </c>
      <c r="BV13" s="855"/>
      <c r="BW13" s="855"/>
      <c r="BX13" s="855"/>
      <c r="BY13" s="855"/>
      <c r="BZ13" s="855"/>
      <c r="CA13" s="855"/>
      <c r="CB13" s="855"/>
      <c r="CC13" s="855"/>
      <c r="CD13" s="855"/>
      <c r="CE13" s="855"/>
      <c r="CF13" s="855"/>
      <c r="CG13" s="855"/>
      <c r="CH13" s="855"/>
      <c r="CI13" s="855"/>
      <c r="CJ13" s="855"/>
      <c r="CK13" s="322"/>
      <c r="CL13" s="322"/>
      <c r="CM13" s="322"/>
    </row>
    <row r="14" spans="1:114" ht="9" customHeight="1" x14ac:dyDescent="0.2">
      <c r="A14" s="327"/>
      <c r="B14" s="327"/>
      <c r="C14" s="327"/>
      <c r="D14" s="327"/>
      <c r="E14" s="327"/>
      <c r="F14" s="327"/>
      <c r="G14" s="323"/>
      <c r="H14" s="323"/>
      <c r="I14" s="327"/>
      <c r="J14" s="323"/>
      <c r="K14" s="323"/>
      <c r="L14" s="323"/>
      <c r="M14" s="323"/>
      <c r="N14" s="323"/>
      <c r="O14" s="323"/>
      <c r="P14" s="323"/>
      <c r="Q14" s="495"/>
      <c r="R14" s="495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4"/>
      <c r="AF14" s="324"/>
      <c r="AG14" s="323"/>
      <c r="AH14" s="376"/>
      <c r="AI14" s="323"/>
      <c r="AJ14" s="323"/>
      <c r="AK14" s="323"/>
      <c r="AL14" s="323"/>
      <c r="AM14" s="323"/>
      <c r="AN14" s="323"/>
      <c r="AO14" s="323"/>
      <c r="AP14" s="323"/>
      <c r="AQ14" s="1083" t="str">
        <f>IFERROR(VLOOKUP(AQ13,'抽選会用 '!$C$27:$D$41,3,FALSE),"")</f>
        <v/>
      </c>
      <c r="AR14" s="1083"/>
      <c r="AS14" s="1083"/>
      <c r="AT14" s="1083"/>
      <c r="AU14" s="323"/>
      <c r="AV14" s="323"/>
      <c r="AW14" s="322"/>
      <c r="AX14" s="322"/>
      <c r="AY14" s="322"/>
      <c r="AZ14" s="325"/>
      <c r="BA14" s="325"/>
      <c r="BB14" s="325"/>
      <c r="BC14" s="1092"/>
      <c r="BD14" s="1093"/>
      <c r="BE14" s="1093"/>
      <c r="BF14" s="325"/>
      <c r="BG14" s="325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528"/>
      <c r="BT14" s="528"/>
      <c r="CK14" s="322"/>
      <c r="CL14" s="322"/>
      <c r="CM14" s="322"/>
    </row>
    <row r="15" spans="1:114" ht="9" customHeight="1" x14ac:dyDescent="0.2">
      <c r="A15" s="327"/>
      <c r="B15" s="327"/>
      <c r="C15" s="327"/>
      <c r="D15" s="327"/>
      <c r="E15" s="327"/>
      <c r="F15" s="327"/>
      <c r="G15" s="323"/>
      <c r="H15" s="323"/>
      <c r="I15" s="327"/>
      <c r="J15" s="323"/>
      <c r="K15" s="323"/>
      <c r="L15" s="323"/>
      <c r="M15" s="323"/>
      <c r="N15" s="323"/>
      <c r="O15" s="323"/>
      <c r="P15" s="323"/>
      <c r="Q15" s="495"/>
      <c r="R15" s="495"/>
      <c r="S15" s="323"/>
      <c r="T15" s="323"/>
      <c r="U15" s="323"/>
      <c r="V15" s="343"/>
      <c r="W15" s="343"/>
      <c r="X15" s="1054"/>
      <c r="Y15" s="1054"/>
      <c r="Z15" s="1054"/>
      <c r="AA15" s="322"/>
      <c r="AB15" s="1054"/>
      <c r="AC15" s="1054"/>
      <c r="AD15" s="1054"/>
      <c r="AE15" s="322"/>
      <c r="AF15" s="322"/>
      <c r="AG15" s="323"/>
      <c r="AH15" s="376"/>
      <c r="AI15" s="323"/>
      <c r="AJ15" s="323"/>
      <c r="AK15" s="323"/>
      <c r="AL15" s="323"/>
      <c r="AM15" s="323"/>
      <c r="AN15" s="323"/>
      <c r="AO15" s="323"/>
      <c r="AP15" s="323"/>
      <c r="AQ15" s="1083"/>
      <c r="AR15" s="1083"/>
      <c r="AS15" s="1083"/>
      <c r="AT15" s="1083"/>
      <c r="AU15" s="323"/>
      <c r="AV15" s="323"/>
      <c r="AW15" s="322"/>
      <c r="AX15" s="322"/>
      <c r="AY15" s="322"/>
      <c r="AZ15" s="325"/>
      <c r="BA15" s="325"/>
      <c r="BB15" s="325"/>
      <c r="BC15" s="388"/>
      <c r="BD15" s="343"/>
      <c r="BE15" s="343"/>
      <c r="BF15" s="1054"/>
      <c r="BG15" s="1054"/>
      <c r="BH15" s="1054"/>
      <c r="BI15" s="322"/>
      <c r="BJ15" s="1054"/>
      <c r="BK15" s="1054"/>
      <c r="BL15" s="1054"/>
      <c r="BM15" s="322"/>
      <c r="BN15" s="322"/>
      <c r="BO15" s="322"/>
      <c r="BP15" s="322"/>
      <c r="BQ15" s="322"/>
      <c r="BR15" s="322"/>
      <c r="BS15" s="528"/>
      <c r="BT15" s="528"/>
      <c r="CK15" s="322"/>
      <c r="CL15" s="322"/>
      <c r="CM15" s="322"/>
    </row>
    <row r="16" spans="1:114" ht="9" customHeight="1" x14ac:dyDescent="0.2">
      <c r="A16" s="328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4"/>
      <c r="O16" s="324"/>
      <c r="Q16" s="496"/>
      <c r="R16" s="496"/>
      <c r="S16" s="330"/>
      <c r="T16" s="322"/>
      <c r="U16" s="324"/>
      <c r="V16" s="343"/>
      <c r="W16" s="343"/>
      <c r="X16" s="1054"/>
      <c r="Y16" s="1054"/>
      <c r="Z16" s="1054"/>
      <c r="AA16" s="338"/>
      <c r="AB16" s="1054"/>
      <c r="AC16" s="1054"/>
      <c r="AD16" s="1054"/>
      <c r="AE16" s="322"/>
      <c r="AF16" s="322"/>
      <c r="AG16" s="322"/>
      <c r="AH16" s="344"/>
      <c r="AI16" s="331"/>
      <c r="AJ16" s="331"/>
      <c r="AK16" s="331"/>
      <c r="AL16" s="331"/>
      <c r="AM16" s="331"/>
      <c r="AN16" s="331"/>
      <c r="AO16" s="331"/>
      <c r="AP16" s="331"/>
      <c r="AQ16" s="1083"/>
      <c r="AR16" s="1083"/>
      <c r="AS16" s="1083"/>
      <c r="AT16" s="1083"/>
      <c r="AU16" s="370"/>
      <c r="AV16" s="370"/>
      <c r="AW16" s="331"/>
      <c r="AX16" s="331"/>
      <c r="AY16" s="331"/>
      <c r="AZ16" s="331"/>
      <c r="BA16" s="331"/>
      <c r="BB16" s="331"/>
      <c r="BC16" s="351"/>
      <c r="BD16" s="343"/>
      <c r="BE16" s="343"/>
      <c r="BF16" s="1054"/>
      <c r="BG16" s="1054"/>
      <c r="BH16" s="1054"/>
      <c r="BI16" s="338"/>
      <c r="BJ16" s="1054"/>
      <c r="BK16" s="1054"/>
      <c r="BL16" s="1054"/>
      <c r="BM16" s="322"/>
      <c r="BN16" s="322"/>
      <c r="BO16" s="323"/>
      <c r="BP16" s="323"/>
      <c r="BQ16" s="323"/>
      <c r="BR16" s="323"/>
      <c r="BS16" s="495"/>
      <c r="BT16" s="495"/>
      <c r="BU16" s="323"/>
      <c r="BV16" s="323"/>
      <c r="BW16" s="323"/>
      <c r="BX16" s="323"/>
      <c r="CK16" s="322"/>
      <c r="CL16" s="322"/>
      <c r="CM16" s="322"/>
    </row>
    <row r="17" spans="1:91" ht="9" customHeight="1" x14ac:dyDescent="0.2">
      <c r="A17" s="328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4"/>
      <c r="O17" s="324"/>
      <c r="Q17" s="496"/>
      <c r="R17" s="496"/>
      <c r="S17" s="330"/>
      <c r="T17" s="322"/>
      <c r="U17" s="324"/>
      <c r="V17" s="1076">
        <v>2</v>
      </c>
      <c r="W17" s="1076"/>
      <c r="X17" s="1054"/>
      <c r="Y17" s="1054"/>
      <c r="Z17" s="1054"/>
      <c r="AA17" s="322"/>
      <c r="AB17" s="1054"/>
      <c r="AC17" s="1054"/>
      <c r="AD17" s="1054"/>
      <c r="AE17" s="1055"/>
      <c r="AF17" s="1055"/>
      <c r="AG17" s="322"/>
      <c r="AH17" s="344"/>
      <c r="AI17" s="355"/>
      <c r="AJ17" s="354"/>
      <c r="AK17" s="354"/>
      <c r="AL17" s="332"/>
      <c r="AM17" s="332"/>
      <c r="AN17" s="333"/>
      <c r="AO17" s="333"/>
      <c r="AP17" s="322"/>
      <c r="AQ17" s="1083"/>
      <c r="AR17" s="1083"/>
      <c r="AS17" s="1083"/>
      <c r="AT17" s="1083"/>
      <c r="AU17" s="370"/>
      <c r="AV17" s="370"/>
      <c r="AW17" s="322"/>
      <c r="AX17" s="322"/>
      <c r="AY17" s="322"/>
      <c r="AZ17" s="322"/>
      <c r="BA17" s="324"/>
      <c r="BB17" s="324"/>
      <c r="BC17" s="351"/>
      <c r="BD17" s="1076">
        <v>2</v>
      </c>
      <c r="BE17" s="1076"/>
      <c r="BF17" s="1054"/>
      <c r="BG17" s="1054"/>
      <c r="BH17" s="1054"/>
      <c r="BI17" s="322"/>
      <c r="BJ17" s="1054"/>
      <c r="BK17" s="1054"/>
      <c r="BL17" s="1054"/>
      <c r="BM17" s="1055"/>
      <c r="BN17" s="1055"/>
      <c r="BO17" s="323"/>
      <c r="BP17" s="323"/>
      <c r="BQ17" s="323"/>
      <c r="BR17" s="323"/>
      <c r="BS17" s="495"/>
      <c r="BT17" s="495"/>
      <c r="BU17" s="323"/>
      <c r="BV17" s="323"/>
      <c r="BW17" s="323"/>
      <c r="BX17" s="323"/>
      <c r="CK17" s="322"/>
      <c r="CL17" s="322"/>
      <c r="CM17" s="322"/>
    </row>
    <row r="18" spans="1:91" ht="9" customHeight="1" x14ac:dyDescent="0.2">
      <c r="A18" s="328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4"/>
      <c r="O18" s="324"/>
      <c r="Q18" s="496"/>
      <c r="R18" s="496"/>
      <c r="S18" s="330"/>
      <c r="T18" s="322"/>
      <c r="U18" s="324"/>
      <c r="V18" s="1076"/>
      <c r="W18" s="1076"/>
      <c r="X18" s="1054"/>
      <c r="Y18" s="1054"/>
      <c r="Z18" s="1054"/>
      <c r="AA18" s="322"/>
      <c r="AB18" s="1054"/>
      <c r="AC18" s="1054"/>
      <c r="AD18" s="1054"/>
      <c r="AE18" s="1055"/>
      <c r="AF18" s="1055"/>
      <c r="AG18" s="322"/>
      <c r="AH18" s="344"/>
      <c r="AI18" s="322"/>
      <c r="AJ18" s="322"/>
      <c r="AK18" s="344"/>
      <c r="AL18" s="332"/>
      <c r="AM18" s="332"/>
      <c r="AN18" s="333"/>
      <c r="AO18" s="333"/>
      <c r="AP18" s="322"/>
      <c r="AQ18" s="1083"/>
      <c r="AR18" s="1083"/>
      <c r="AS18" s="1083"/>
      <c r="AT18" s="1083"/>
      <c r="AU18" s="370"/>
      <c r="AV18" s="370"/>
      <c r="AW18" s="322"/>
      <c r="AX18" s="322"/>
      <c r="AY18" s="322"/>
      <c r="AZ18" s="349"/>
      <c r="BA18" s="339"/>
      <c r="BB18" s="339"/>
      <c r="BC18" s="351"/>
      <c r="BD18" s="1076"/>
      <c r="BE18" s="1076"/>
      <c r="BF18" s="1054"/>
      <c r="BG18" s="1054"/>
      <c r="BH18" s="1054"/>
      <c r="BI18" s="322"/>
      <c r="BJ18" s="1054"/>
      <c r="BK18" s="1054"/>
      <c r="BL18" s="1054"/>
      <c r="BM18" s="1055"/>
      <c r="BN18" s="1055"/>
      <c r="BO18" s="323"/>
      <c r="BP18" s="323"/>
      <c r="BQ18" s="323"/>
      <c r="BR18" s="323"/>
      <c r="BS18" s="495"/>
      <c r="BT18" s="495"/>
      <c r="BU18" s="323"/>
      <c r="BV18" s="323"/>
      <c r="BW18" s="323"/>
      <c r="BX18" s="323"/>
      <c r="CK18" s="322"/>
      <c r="CL18" s="322"/>
      <c r="CM18" s="322"/>
    </row>
    <row r="19" spans="1:91" ht="9" customHeight="1" x14ac:dyDescent="0.2">
      <c r="Q19" s="497"/>
      <c r="R19" s="497"/>
      <c r="S19" s="322"/>
      <c r="T19" s="322"/>
      <c r="U19" s="322"/>
      <c r="V19" s="343"/>
      <c r="W19" s="343"/>
      <c r="X19" s="1054"/>
      <c r="Y19" s="1054"/>
      <c r="Z19" s="1054"/>
      <c r="AA19" s="322"/>
      <c r="AB19" s="1054"/>
      <c r="AC19" s="1054"/>
      <c r="AD19" s="1054"/>
      <c r="AE19" s="322"/>
      <c r="AF19" s="322"/>
      <c r="AG19" s="322"/>
      <c r="AH19" s="344"/>
      <c r="AI19" s="322"/>
      <c r="AJ19" s="322"/>
      <c r="AK19" s="344"/>
      <c r="AL19" s="322"/>
      <c r="AM19" s="322"/>
      <c r="AN19" s="322"/>
      <c r="AO19" s="324"/>
      <c r="AP19" s="324"/>
      <c r="AQ19" s="1083"/>
      <c r="AR19" s="1083"/>
      <c r="AS19" s="1083"/>
      <c r="AT19" s="1083"/>
      <c r="AU19" s="370"/>
      <c r="AV19" s="370"/>
      <c r="AZ19" s="358"/>
      <c r="BC19" s="358"/>
      <c r="BD19" s="343"/>
      <c r="BE19" s="343"/>
      <c r="BF19" s="1054"/>
      <c r="BG19" s="1054"/>
      <c r="BH19" s="1054"/>
      <c r="BI19" s="322"/>
      <c r="BJ19" s="1054"/>
      <c r="BK19" s="1054"/>
      <c r="BL19" s="1054"/>
      <c r="BM19" s="322"/>
      <c r="BN19" s="322"/>
      <c r="BO19" s="323"/>
      <c r="BP19" s="323"/>
      <c r="BQ19" s="323"/>
      <c r="BR19" s="323"/>
      <c r="BS19" s="495"/>
      <c r="BT19" s="495"/>
      <c r="BU19" s="323"/>
      <c r="BV19" s="323"/>
      <c r="BW19" s="323"/>
      <c r="BX19" s="323"/>
      <c r="CK19" s="322"/>
      <c r="CL19" s="322"/>
      <c r="CM19" s="322"/>
    </row>
    <row r="20" spans="1:91" ht="9" customHeight="1" x14ac:dyDescent="0.2">
      <c r="H20" s="334"/>
      <c r="I20" s="334"/>
      <c r="J20" s="334"/>
      <c r="K20" s="334"/>
      <c r="L20" s="334"/>
      <c r="M20" s="334"/>
      <c r="N20" s="334"/>
      <c r="Q20" s="497"/>
      <c r="R20" s="497"/>
      <c r="S20" s="322"/>
      <c r="T20" s="322"/>
      <c r="U20" s="322"/>
      <c r="V20" s="343"/>
      <c r="W20" s="343"/>
      <c r="X20" s="1054"/>
      <c r="Y20" s="1054"/>
      <c r="Z20" s="1054"/>
      <c r="AA20" s="338"/>
      <c r="AB20" s="1054"/>
      <c r="AC20" s="1054"/>
      <c r="AD20" s="1054"/>
      <c r="AE20" s="322"/>
      <c r="AF20" s="322"/>
      <c r="AG20" s="322"/>
      <c r="AH20" s="344"/>
      <c r="AI20" s="322"/>
      <c r="AJ20" s="322"/>
      <c r="AK20" s="344"/>
      <c r="AL20" s="322"/>
      <c r="AM20" s="322"/>
      <c r="AN20" s="322"/>
      <c r="AO20" s="324"/>
      <c r="AP20" s="324"/>
      <c r="AQ20" s="1083"/>
      <c r="AR20" s="1083"/>
      <c r="AS20" s="1083"/>
      <c r="AT20" s="1083"/>
      <c r="AU20" s="370"/>
      <c r="AV20" s="370"/>
      <c r="AZ20" s="358"/>
      <c r="BC20" s="358"/>
      <c r="BD20" s="343"/>
      <c r="BE20" s="343"/>
      <c r="BF20" s="1054"/>
      <c r="BG20" s="1054"/>
      <c r="BH20" s="1054"/>
      <c r="BI20" s="338"/>
      <c r="BJ20" s="1054"/>
      <c r="BK20" s="1054"/>
      <c r="BL20" s="1054"/>
      <c r="BM20" s="322"/>
      <c r="BN20" s="322"/>
      <c r="BO20" s="389"/>
      <c r="BP20" s="389"/>
      <c r="BQ20" s="389"/>
      <c r="BR20" s="322"/>
      <c r="BS20" s="528"/>
      <c r="BT20" s="528"/>
      <c r="CK20" s="322"/>
      <c r="CL20" s="322"/>
      <c r="CM20" s="322"/>
    </row>
    <row r="21" spans="1:91" ht="9" customHeight="1" x14ac:dyDescent="0.2">
      <c r="H21" s="334"/>
      <c r="I21" s="334"/>
      <c r="J21" s="334"/>
      <c r="K21" s="334"/>
      <c r="L21" s="334"/>
      <c r="M21" s="334"/>
      <c r="N21" s="334"/>
      <c r="Q21" s="497"/>
      <c r="R21" s="497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44"/>
      <c r="AI21" s="322"/>
      <c r="AJ21" s="322"/>
      <c r="AK21" s="344"/>
      <c r="AL21" s="322"/>
      <c r="AM21" s="322"/>
      <c r="AN21" s="322"/>
      <c r="AO21" s="322"/>
      <c r="AP21" s="322"/>
      <c r="AQ21" s="1083"/>
      <c r="AR21" s="1083"/>
      <c r="AS21" s="1083"/>
      <c r="AT21" s="1083"/>
      <c r="AU21" s="335"/>
      <c r="AV21" s="335"/>
      <c r="AW21" s="322"/>
      <c r="AX21" s="322"/>
      <c r="AY21" s="322"/>
      <c r="AZ21" s="351"/>
      <c r="BA21" s="322"/>
      <c r="BB21" s="322"/>
      <c r="BC21" s="351"/>
      <c r="BD21" s="322"/>
      <c r="BE21" s="322"/>
      <c r="BF21" s="381"/>
      <c r="BG21" s="322"/>
      <c r="BH21" s="322"/>
      <c r="BI21" s="322"/>
      <c r="BJ21" s="389"/>
      <c r="BK21" s="389"/>
      <c r="BL21" s="389"/>
      <c r="BM21" s="389"/>
      <c r="BN21" s="389"/>
      <c r="BO21" s="389"/>
      <c r="BP21" s="389"/>
      <c r="BQ21" s="389"/>
      <c r="BR21" s="322"/>
      <c r="BS21" s="528"/>
      <c r="BT21" s="528"/>
      <c r="CK21" s="322"/>
      <c r="CL21" s="322"/>
      <c r="CM21" s="322"/>
    </row>
    <row r="22" spans="1:91" ht="9" customHeight="1" x14ac:dyDescent="0.2">
      <c r="A22" s="855" t="str">
        <f>IFERROR(VLOOKUP(Q22,'抽選会用 '!$C$27:$D$41,2,FALSE),"")</f>
        <v/>
      </c>
      <c r="B22" s="855"/>
      <c r="C22" s="855"/>
      <c r="D22" s="855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5"/>
      <c r="P22" s="855"/>
      <c r="Q22" s="1088">
        <v>2</v>
      </c>
      <c r="R22" s="1088"/>
      <c r="S22" s="322"/>
      <c r="T22" s="322"/>
      <c r="U22" s="322"/>
      <c r="V22" s="322"/>
      <c r="W22" s="324"/>
      <c r="X22" s="324"/>
      <c r="Y22" s="324"/>
      <c r="Z22" s="322"/>
      <c r="AA22" s="322"/>
      <c r="AB22" s="322"/>
      <c r="AC22" s="324"/>
      <c r="AD22" s="324"/>
      <c r="AE22" s="322"/>
      <c r="AF22" s="322"/>
      <c r="AG22" s="322"/>
      <c r="AH22" s="344"/>
      <c r="AI22" s="322"/>
      <c r="AJ22" s="322"/>
      <c r="AK22" s="344"/>
      <c r="AL22" s="322"/>
      <c r="AM22" s="322"/>
      <c r="AN22" s="322"/>
      <c r="AO22" s="322"/>
      <c r="AP22" s="305"/>
      <c r="AQ22" s="1083"/>
      <c r="AR22" s="1083"/>
      <c r="AS22" s="1083"/>
      <c r="AT22" s="1083"/>
      <c r="AU22" s="360"/>
      <c r="AV22" s="360"/>
      <c r="AW22" s="360"/>
      <c r="AX22" s="360"/>
      <c r="AY22" s="360"/>
      <c r="AZ22" s="393"/>
      <c r="BA22" s="360"/>
      <c r="BB22" s="360"/>
      <c r="BC22" s="390"/>
      <c r="BD22" s="391"/>
      <c r="BE22" s="391"/>
      <c r="BF22" s="356"/>
      <c r="BG22" s="354"/>
      <c r="BH22" s="354"/>
      <c r="BI22" s="354"/>
      <c r="BJ22" s="392"/>
      <c r="BK22" s="392"/>
      <c r="BL22" s="392"/>
      <c r="BM22" s="392"/>
      <c r="BN22" s="392"/>
      <c r="BO22" s="392"/>
      <c r="BP22" s="392"/>
      <c r="BQ22" s="392"/>
      <c r="BR22" s="352"/>
      <c r="BS22" s="1089">
        <v>7</v>
      </c>
      <c r="BT22" s="1089"/>
      <c r="BU22" s="855" t="str">
        <f>IFERROR(VLOOKUP(BS22,'抽選会用 '!$C$27:$D$41,2,FALSE),"")</f>
        <v/>
      </c>
      <c r="BV22" s="855"/>
      <c r="BW22" s="855"/>
      <c r="BX22" s="855"/>
      <c r="BY22" s="855"/>
      <c r="BZ22" s="855"/>
      <c r="CA22" s="855"/>
      <c r="CB22" s="855"/>
      <c r="CC22" s="855"/>
      <c r="CD22" s="855"/>
      <c r="CE22" s="855"/>
      <c r="CF22" s="855"/>
      <c r="CG22" s="855"/>
      <c r="CH22" s="855"/>
      <c r="CI22" s="855"/>
      <c r="CJ22" s="855"/>
      <c r="CK22" s="322"/>
      <c r="CL22" s="322"/>
      <c r="CM22" s="322"/>
    </row>
    <row r="23" spans="1:91" ht="9" customHeight="1" x14ac:dyDescent="0.2">
      <c r="A23" s="855" t="str">
        <f>IFERROR(VLOOKUP(A22,'抽選会用 '!$C$7:$D$28,3,FALSE),"")</f>
        <v/>
      </c>
      <c r="B23" s="855"/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1088"/>
      <c r="R23" s="1088"/>
      <c r="S23" s="338"/>
      <c r="T23" s="338"/>
      <c r="U23" s="338"/>
      <c r="V23" s="338"/>
      <c r="W23" s="339"/>
      <c r="X23" s="339"/>
      <c r="Y23" s="339"/>
      <c r="Z23" s="340"/>
      <c r="AA23" s="1091" t="s">
        <v>75</v>
      </c>
      <c r="AB23" s="1091"/>
      <c r="AC23" s="1091"/>
      <c r="AD23" s="1094"/>
      <c r="AE23" s="322"/>
      <c r="AF23" s="322"/>
      <c r="AG23" s="322"/>
      <c r="AH23" s="344"/>
      <c r="AI23" s="322"/>
      <c r="AJ23" s="322"/>
      <c r="AK23" s="344"/>
      <c r="AL23" s="322"/>
      <c r="AM23" s="322"/>
      <c r="AN23" s="322"/>
      <c r="AO23" s="322"/>
      <c r="AP23" s="305"/>
      <c r="AQ23" s="1083"/>
      <c r="AR23" s="1083"/>
      <c r="AS23" s="1083"/>
      <c r="AT23" s="1083"/>
      <c r="AU23" s="360"/>
      <c r="AV23" s="360"/>
      <c r="AW23" s="360"/>
      <c r="AX23" s="360"/>
      <c r="AY23" s="360"/>
      <c r="AZ23" s="1096" t="s">
        <v>100</v>
      </c>
      <c r="BA23" s="1093"/>
      <c r="BB23" s="1093"/>
      <c r="BC23" s="367"/>
      <c r="BD23" s="367"/>
      <c r="BE23" s="367"/>
      <c r="BF23" s="367"/>
      <c r="BG23" s="367"/>
      <c r="BH23" s="367"/>
      <c r="BI23" s="367"/>
      <c r="BJ23" s="367"/>
      <c r="BK23" s="338"/>
      <c r="BL23" s="338"/>
      <c r="BM23" s="338"/>
      <c r="BN23" s="338"/>
      <c r="BO23" s="338"/>
      <c r="BP23" s="338"/>
      <c r="BQ23" s="338"/>
      <c r="BR23" s="340"/>
      <c r="BS23" s="1089"/>
      <c r="BT23" s="1089"/>
      <c r="BU23" s="855" t="str">
        <f>IFERROR(VLOOKUP(BU22,'抽選会用 '!$C$7:$D$28,3,FALSE),"")</f>
        <v/>
      </c>
      <c r="BV23" s="855"/>
      <c r="BW23" s="855"/>
      <c r="BX23" s="855"/>
      <c r="BY23" s="855"/>
      <c r="BZ23" s="855"/>
      <c r="CA23" s="855"/>
      <c r="CB23" s="855"/>
      <c r="CC23" s="855"/>
      <c r="CD23" s="855"/>
      <c r="CE23" s="855"/>
      <c r="CF23" s="855"/>
      <c r="CG23" s="855"/>
      <c r="CH23" s="855"/>
      <c r="CI23" s="855"/>
      <c r="CJ23" s="855"/>
      <c r="CK23" s="322"/>
      <c r="CL23" s="322"/>
      <c r="CM23" s="322"/>
    </row>
    <row r="24" spans="1:91" ht="9" customHeight="1" x14ac:dyDescent="0.2">
      <c r="A24" s="323"/>
      <c r="B24" s="323"/>
      <c r="C24" s="323"/>
      <c r="D24" s="323"/>
      <c r="E24" s="323"/>
      <c r="F24" s="323"/>
      <c r="G24" s="452"/>
      <c r="H24" s="452"/>
      <c r="I24" s="452"/>
      <c r="J24" s="452"/>
      <c r="K24" s="452"/>
      <c r="L24" s="452"/>
      <c r="M24" s="452"/>
      <c r="N24" s="452"/>
      <c r="O24" s="323"/>
      <c r="P24" s="323"/>
      <c r="Q24" s="498"/>
      <c r="R24" s="498"/>
      <c r="S24" s="322"/>
      <c r="T24" s="330"/>
      <c r="U24" s="330"/>
      <c r="V24" s="322"/>
      <c r="W24" s="324"/>
      <c r="X24" s="324"/>
      <c r="Y24" s="324"/>
      <c r="Z24" s="337"/>
      <c r="AA24" s="1093"/>
      <c r="AB24" s="1093"/>
      <c r="AC24" s="1093"/>
      <c r="AD24" s="1095"/>
      <c r="AE24" s="328"/>
      <c r="AF24" s="322"/>
      <c r="AG24" s="322"/>
      <c r="AH24" s="344"/>
      <c r="AI24" s="322"/>
      <c r="AJ24" s="322"/>
      <c r="AK24" s="344"/>
      <c r="AL24" s="322"/>
      <c r="AM24" s="322"/>
      <c r="AN24" s="322"/>
      <c r="AO24" s="322"/>
      <c r="AP24" s="322"/>
      <c r="AQ24" s="1083"/>
      <c r="AR24" s="1083"/>
      <c r="AS24" s="1083"/>
      <c r="AT24" s="1083"/>
      <c r="AU24" s="322"/>
      <c r="AV24" s="322"/>
      <c r="AW24" s="342"/>
      <c r="AX24" s="342"/>
      <c r="AY24" s="342"/>
      <c r="AZ24" s="1092"/>
      <c r="BA24" s="1093"/>
      <c r="BB24" s="1093"/>
      <c r="BC24" s="341"/>
      <c r="BD24" s="341"/>
      <c r="BE24" s="341"/>
      <c r="BF24" s="341"/>
      <c r="BG24" s="341"/>
      <c r="BH24" s="341"/>
      <c r="BI24" s="341"/>
      <c r="BJ24" s="341"/>
      <c r="BK24" s="322"/>
      <c r="BL24" s="322"/>
      <c r="BM24" s="322"/>
      <c r="BN24" s="322"/>
      <c r="BO24" s="322"/>
      <c r="BP24" s="322"/>
      <c r="BQ24" s="322"/>
      <c r="BR24" s="322"/>
      <c r="BS24" s="528"/>
      <c r="BT24" s="528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2"/>
      <c r="CL24" s="322"/>
      <c r="CM24" s="322"/>
    </row>
    <row r="25" spans="1:91" ht="9" customHeight="1" x14ac:dyDescent="0.2">
      <c r="A25" s="326"/>
      <c r="B25" s="326"/>
      <c r="C25" s="326"/>
      <c r="D25" s="326"/>
      <c r="E25" s="323"/>
      <c r="F25" s="323"/>
      <c r="G25" s="452"/>
      <c r="H25" s="452"/>
      <c r="I25" s="452"/>
      <c r="J25" s="452"/>
      <c r="K25" s="452"/>
      <c r="L25" s="452"/>
      <c r="M25" s="452"/>
      <c r="N25" s="452"/>
      <c r="O25" s="323"/>
      <c r="P25" s="326"/>
      <c r="Q25" s="497"/>
      <c r="R25" s="499"/>
      <c r="S25" s="343"/>
      <c r="T25" s="343"/>
      <c r="U25" s="1054"/>
      <c r="V25" s="1054"/>
      <c r="W25" s="1054"/>
      <c r="X25" s="322"/>
      <c r="Y25" s="1054"/>
      <c r="Z25" s="1054"/>
      <c r="AA25" s="1054"/>
      <c r="AB25" s="322"/>
      <c r="AC25" s="322"/>
      <c r="AD25" s="344"/>
      <c r="AE25" s="322"/>
      <c r="AF25" s="322"/>
      <c r="AG25" s="322"/>
      <c r="AH25" s="344"/>
      <c r="AI25" s="322"/>
      <c r="AJ25" s="322"/>
      <c r="AK25" s="344"/>
      <c r="AL25" s="322"/>
      <c r="AM25" s="322"/>
      <c r="AN25" s="322"/>
      <c r="AO25" s="322"/>
      <c r="AP25" s="322"/>
      <c r="AQ25" s="1083"/>
      <c r="AR25" s="1083"/>
      <c r="AS25" s="1083"/>
      <c r="AT25" s="1083"/>
      <c r="AU25" s="326"/>
      <c r="AV25" s="326"/>
      <c r="AW25" s="342"/>
      <c r="AX25" s="342"/>
      <c r="AY25" s="342"/>
      <c r="AZ25" s="369"/>
      <c r="BA25" s="343"/>
      <c r="BB25" s="343"/>
      <c r="BC25" s="1054"/>
      <c r="BD25" s="1054"/>
      <c r="BE25" s="1054"/>
      <c r="BF25" s="322"/>
      <c r="BG25" s="1054"/>
      <c r="BH25" s="1054"/>
      <c r="BI25" s="1054"/>
      <c r="BJ25" s="322"/>
      <c r="BK25" s="322"/>
      <c r="BL25" s="324"/>
      <c r="BM25" s="322"/>
      <c r="BN25" s="324"/>
      <c r="BO25" s="324"/>
      <c r="BP25" s="324"/>
      <c r="BQ25" s="322"/>
      <c r="BR25" s="322"/>
      <c r="BS25" s="528"/>
      <c r="BT25" s="528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2"/>
      <c r="CL25" s="322"/>
      <c r="CM25" s="322"/>
    </row>
    <row r="26" spans="1:91" ht="9" customHeight="1" x14ac:dyDescent="0.2">
      <c r="A26" s="326"/>
      <c r="B26" s="326"/>
      <c r="C26" s="326"/>
      <c r="D26" s="326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6"/>
      <c r="Q26" s="497"/>
      <c r="R26" s="499"/>
      <c r="S26" s="343"/>
      <c r="T26" s="343"/>
      <c r="U26" s="1054"/>
      <c r="V26" s="1054"/>
      <c r="W26" s="1054"/>
      <c r="X26" s="338"/>
      <c r="Y26" s="1054"/>
      <c r="Z26" s="1054"/>
      <c r="AA26" s="1054"/>
      <c r="AB26" s="322"/>
      <c r="AC26" s="322"/>
      <c r="AD26" s="344"/>
      <c r="AE26" s="322"/>
      <c r="AF26" s="342"/>
      <c r="AG26" s="342"/>
      <c r="AH26" s="377"/>
      <c r="AI26" s="342"/>
      <c r="AJ26" s="342"/>
      <c r="AK26" s="377"/>
      <c r="AL26" s="342"/>
      <c r="AM26" s="342"/>
      <c r="AN26" s="342"/>
      <c r="AO26" s="342"/>
      <c r="AP26" s="342"/>
      <c r="AQ26" s="1083"/>
      <c r="AR26" s="1083"/>
      <c r="AS26" s="1083"/>
      <c r="AT26" s="1083"/>
      <c r="AU26" s="326"/>
      <c r="AV26" s="326"/>
      <c r="AW26" s="342"/>
      <c r="AX26" s="342"/>
      <c r="AY26" s="342"/>
      <c r="AZ26" s="369"/>
      <c r="BA26" s="343"/>
      <c r="BB26" s="343"/>
      <c r="BC26" s="1054"/>
      <c r="BD26" s="1054"/>
      <c r="BE26" s="1054"/>
      <c r="BF26" s="338"/>
      <c r="BG26" s="1054"/>
      <c r="BH26" s="1054"/>
      <c r="BI26" s="1054"/>
      <c r="BJ26" s="322"/>
      <c r="BK26" s="322"/>
      <c r="BL26" s="324"/>
      <c r="BM26" s="322"/>
      <c r="BN26" s="324"/>
      <c r="BO26" s="324"/>
      <c r="BP26" s="324"/>
      <c r="BQ26" s="322"/>
      <c r="BR26" s="322"/>
      <c r="BS26" s="528"/>
      <c r="BT26" s="528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2"/>
      <c r="CL26" s="322"/>
      <c r="CM26" s="322"/>
    </row>
    <row r="27" spans="1:91" ht="9" customHeight="1" x14ac:dyDescent="0.2">
      <c r="A27" s="326"/>
      <c r="B27" s="326"/>
      <c r="C27" s="326"/>
      <c r="D27" s="326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496"/>
      <c r="R27" s="496"/>
      <c r="S27" s="1076">
        <v>2</v>
      </c>
      <c r="T27" s="1076"/>
      <c r="U27" s="1054"/>
      <c r="V27" s="1054"/>
      <c r="W27" s="1054"/>
      <c r="X27" s="322"/>
      <c r="Y27" s="1054"/>
      <c r="Z27" s="1054"/>
      <c r="AA27" s="1054"/>
      <c r="AB27" s="1055"/>
      <c r="AC27" s="1055"/>
      <c r="AD27" s="345"/>
      <c r="AE27" s="322"/>
      <c r="AF27" s="342"/>
      <c r="AG27" s="342"/>
      <c r="AH27" s="378"/>
      <c r="AI27" s="342"/>
      <c r="AJ27" s="342"/>
      <c r="AK27" s="377"/>
      <c r="AL27" s="342"/>
      <c r="AM27" s="342"/>
      <c r="AN27" s="342"/>
      <c r="AO27" s="342"/>
      <c r="AP27" s="342"/>
      <c r="AQ27" s="1083"/>
      <c r="AR27" s="1083"/>
      <c r="AS27" s="1083"/>
      <c r="AT27" s="1083"/>
      <c r="AU27" s="326"/>
      <c r="AV27" s="326"/>
      <c r="AW27" s="342"/>
      <c r="AX27" s="342"/>
      <c r="AY27" s="342"/>
      <c r="AZ27" s="369"/>
      <c r="BA27" s="1076">
        <v>2</v>
      </c>
      <c r="BB27" s="1076"/>
      <c r="BC27" s="1054"/>
      <c r="BD27" s="1054"/>
      <c r="BE27" s="1054"/>
      <c r="BF27" s="322"/>
      <c r="BG27" s="1054"/>
      <c r="BH27" s="1054"/>
      <c r="BI27" s="1054"/>
      <c r="BJ27" s="1055"/>
      <c r="BK27" s="1055"/>
      <c r="BL27" s="324"/>
      <c r="BM27" s="322"/>
      <c r="BN27" s="324"/>
      <c r="BO27" s="324"/>
      <c r="BP27" s="324"/>
      <c r="BQ27" s="330"/>
      <c r="BR27" s="330"/>
      <c r="BS27" s="496"/>
      <c r="BT27" s="496"/>
      <c r="BU27" s="323"/>
      <c r="BV27" s="323"/>
      <c r="BW27" s="323"/>
      <c r="BX27" s="323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2"/>
      <c r="CL27" s="322"/>
      <c r="CM27" s="322"/>
    </row>
    <row r="28" spans="1:91" ht="9" customHeight="1" x14ac:dyDescent="0.2">
      <c r="A28" s="326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3"/>
      <c r="Q28" s="496"/>
      <c r="R28" s="496"/>
      <c r="S28" s="1076"/>
      <c r="T28" s="1076"/>
      <c r="U28" s="1054"/>
      <c r="V28" s="1054"/>
      <c r="W28" s="1054"/>
      <c r="X28" s="322"/>
      <c r="Y28" s="1054"/>
      <c r="Z28" s="1054"/>
      <c r="AA28" s="1054"/>
      <c r="AB28" s="1055"/>
      <c r="AC28" s="1055"/>
      <c r="AD28" s="328"/>
      <c r="AE28" s="346"/>
      <c r="AF28" s="347"/>
      <c r="AG28" s="347"/>
      <c r="AH28" s="342"/>
      <c r="AI28" s="342"/>
      <c r="AJ28" s="342"/>
      <c r="AK28" s="377"/>
      <c r="AL28" s="342"/>
      <c r="AM28" s="342"/>
      <c r="AN28" s="342"/>
      <c r="AO28" s="337"/>
      <c r="AP28" s="337"/>
      <c r="AQ28" s="1083"/>
      <c r="AR28" s="1083"/>
      <c r="AS28" s="1083"/>
      <c r="AT28" s="1083"/>
      <c r="AU28" s="326"/>
      <c r="AV28" s="326"/>
      <c r="AW28" s="322"/>
      <c r="AX28" s="322"/>
      <c r="AY28" s="322"/>
      <c r="AZ28" s="369"/>
      <c r="BA28" s="1076"/>
      <c r="BB28" s="1076"/>
      <c r="BC28" s="1054"/>
      <c r="BD28" s="1054"/>
      <c r="BE28" s="1054"/>
      <c r="BF28" s="322"/>
      <c r="BG28" s="1054"/>
      <c r="BH28" s="1054"/>
      <c r="BI28" s="1054"/>
      <c r="BJ28" s="1055"/>
      <c r="BK28" s="1055"/>
      <c r="BL28" s="324"/>
      <c r="BM28" s="322"/>
      <c r="BN28" s="324"/>
      <c r="BO28" s="324"/>
      <c r="BP28" s="324"/>
      <c r="BQ28" s="330"/>
      <c r="BR28" s="330"/>
      <c r="BS28" s="496"/>
      <c r="BT28" s="496"/>
      <c r="BU28" s="323"/>
      <c r="BV28" s="323"/>
      <c r="BW28" s="323"/>
      <c r="BX28" s="323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2"/>
      <c r="CL28" s="322"/>
      <c r="CM28" s="322"/>
    </row>
    <row r="29" spans="1:91" ht="9" customHeight="1" x14ac:dyDescent="0.2">
      <c r="A29" s="326"/>
      <c r="B29" s="326"/>
      <c r="C29" s="326"/>
      <c r="D29" s="326"/>
      <c r="E29" s="326"/>
      <c r="F29" s="326"/>
      <c r="G29" s="326"/>
      <c r="H29" s="379"/>
      <c r="I29" s="379"/>
      <c r="J29" s="379"/>
      <c r="K29" s="379"/>
      <c r="L29" s="379"/>
      <c r="M29" s="379"/>
      <c r="N29" s="379"/>
      <c r="O29" s="326"/>
      <c r="P29" s="326"/>
      <c r="Q29" s="497"/>
      <c r="R29" s="499"/>
      <c r="S29" s="343"/>
      <c r="T29" s="343"/>
      <c r="U29" s="1054"/>
      <c r="V29" s="1054"/>
      <c r="W29" s="1054"/>
      <c r="X29" s="322"/>
      <c r="Y29" s="1054"/>
      <c r="Z29" s="1054"/>
      <c r="AA29" s="1054"/>
      <c r="AB29" s="322"/>
      <c r="AC29" s="322"/>
      <c r="AD29" s="322"/>
      <c r="AE29" s="350"/>
      <c r="AF29" s="342"/>
      <c r="AG29" s="342"/>
      <c r="AH29" s="342"/>
      <c r="AI29" s="342"/>
      <c r="AJ29" s="342"/>
      <c r="AK29" s="377"/>
      <c r="AL29" s="342"/>
      <c r="AM29" s="342"/>
      <c r="AN29" s="342"/>
      <c r="AO29" s="337"/>
      <c r="AP29" s="337"/>
      <c r="AQ29" s="1083"/>
      <c r="AR29" s="1083"/>
      <c r="AS29" s="1083"/>
      <c r="AT29" s="1083"/>
      <c r="AU29" s="326"/>
      <c r="AV29" s="326"/>
      <c r="AW29" s="322"/>
      <c r="AX29" s="322"/>
      <c r="AY29" s="322"/>
      <c r="AZ29" s="369"/>
      <c r="BA29" s="343"/>
      <c r="BB29" s="343"/>
      <c r="BC29" s="1054"/>
      <c r="BD29" s="1054"/>
      <c r="BE29" s="1054"/>
      <c r="BF29" s="322"/>
      <c r="BG29" s="1054"/>
      <c r="BH29" s="1054"/>
      <c r="BI29" s="1054"/>
      <c r="BJ29" s="322"/>
      <c r="BK29" s="322"/>
      <c r="BL29" s="324"/>
      <c r="BM29" s="322"/>
      <c r="BN29" s="324"/>
      <c r="BO29" s="324"/>
      <c r="BP29" s="324"/>
      <c r="BQ29" s="322"/>
      <c r="BR29" s="322"/>
      <c r="BS29" s="528"/>
      <c r="BT29" s="528"/>
      <c r="BU29" s="326"/>
      <c r="BV29" s="323"/>
      <c r="BW29" s="323"/>
      <c r="BX29" s="323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2"/>
      <c r="CL29" s="322"/>
      <c r="CM29" s="322"/>
    </row>
    <row r="30" spans="1:91" ht="9" customHeight="1" x14ac:dyDescent="0.2">
      <c r="A30" s="326"/>
      <c r="B30" s="326"/>
      <c r="C30" s="326"/>
      <c r="D30" s="326"/>
      <c r="E30" s="326"/>
      <c r="F30" s="326"/>
      <c r="G30" s="326"/>
      <c r="H30" s="379"/>
      <c r="I30" s="379"/>
      <c r="J30" s="379"/>
      <c r="K30" s="379"/>
      <c r="L30" s="379"/>
      <c r="M30" s="379"/>
      <c r="N30" s="379"/>
      <c r="O30" s="323"/>
      <c r="P30" s="326"/>
      <c r="Q30" s="497"/>
      <c r="R30" s="499"/>
      <c r="S30" s="343"/>
      <c r="T30" s="343"/>
      <c r="U30" s="1054"/>
      <c r="V30" s="1054"/>
      <c r="W30" s="1054"/>
      <c r="X30" s="338"/>
      <c r="Y30" s="1054"/>
      <c r="Z30" s="1054"/>
      <c r="AA30" s="1054"/>
      <c r="AB30" s="322"/>
      <c r="AC30" s="322"/>
      <c r="AD30" s="322"/>
      <c r="AE30" s="350"/>
      <c r="AF30" s="322"/>
      <c r="AG30" s="322"/>
      <c r="AH30" s="322"/>
      <c r="AI30" s="323"/>
      <c r="AJ30" s="323"/>
      <c r="AK30" s="376"/>
      <c r="AL30" s="323"/>
      <c r="AM30" s="323"/>
      <c r="AN30" s="323"/>
      <c r="AO30" s="323"/>
      <c r="AP30" s="323"/>
      <c r="AQ30" s="1083"/>
      <c r="AR30" s="1083"/>
      <c r="AS30" s="1083"/>
      <c r="AT30" s="1083"/>
      <c r="AU30" s="326"/>
      <c r="AV30" s="326"/>
      <c r="AW30" s="322"/>
      <c r="AX30" s="322"/>
      <c r="AY30" s="322"/>
      <c r="AZ30" s="369"/>
      <c r="BA30" s="343"/>
      <c r="BB30" s="343"/>
      <c r="BC30" s="1054"/>
      <c r="BD30" s="1054"/>
      <c r="BE30" s="1054"/>
      <c r="BF30" s="338"/>
      <c r="BG30" s="1054"/>
      <c r="BH30" s="1054"/>
      <c r="BI30" s="1054"/>
      <c r="BJ30" s="322"/>
      <c r="BK30" s="322"/>
      <c r="BL30" s="324"/>
      <c r="BM30" s="322"/>
      <c r="BN30" s="324"/>
      <c r="BO30" s="324"/>
      <c r="BP30" s="324"/>
      <c r="BQ30" s="322"/>
      <c r="BR30" s="322"/>
      <c r="BS30" s="528"/>
      <c r="BT30" s="528"/>
      <c r="BU30" s="326"/>
      <c r="BV30" s="323"/>
      <c r="BW30" s="323"/>
      <c r="BX30" s="323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2"/>
      <c r="CL30" s="322"/>
      <c r="CM30" s="322"/>
    </row>
    <row r="31" spans="1:91" ht="9" customHeight="1" x14ac:dyDescent="0.2">
      <c r="A31" s="323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500"/>
      <c r="R31" s="500"/>
      <c r="S31" s="322"/>
      <c r="T31" s="322"/>
      <c r="U31" s="324"/>
      <c r="V31" s="324"/>
      <c r="W31" s="324"/>
      <c r="X31" s="322"/>
      <c r="Y31" s="322"/>
      <c r="Z31" s="324"/>
      <c r="AA31" s="324"/>
      <c r="AB31" s="324"/>
      <c r="AC31" s="324"/>
      <c r="AD31" s="322"/>
      <c r="AE31" s="350"/>
      <c r="AF31" s="322"/>
      <c r="AG31" s="322"/>
      <c r="AH31" s="322"/>
      <c r="AI31" s="1097" t="s">
        <v>101</v>
      </c>
      <c r="AJ31" s="1093"/>
      <c r="AK31" s="1095"/>
      <c r="AL31" s="323"/>
      <c r="AM31" s="323"/>
      <c r="AN31" s="323"/>
      <c r="AO31" s="323"/>
      <c r="AP31" s="323"/>
      <c r="AQ31" s="371"/>
      <c r="AR31" s="371"/>
      <c r="AS31" s="371"/>
      <c r="AT31" s="371"/>
      <c r="AU31" s="322"/>
      <c r="AV31" s="322"/>
      <c r="AW31" s="322"/>
      <c r="AX31" s="322"/>
      <c r="AY31" s="322"/>
      <c r="AZ31" s="369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3"/>
      <c r="BM31" s="323"/>
      <c r="BN31" s="323"/>
      <c r="BO31" s="323"/>
      <c r="BP31" s="323"/>
      <c r="BQ31" s="323"/>
      <c r="BR31" s="323"/>
      <c r="BS31" s="495"/>
      <c r="BT31" s="495"/>
      <c r="BU31" s="323"/>
      <c r="BV31" s="323"/>
      <c r="BW31" s="323"/>
      <c r="BX31" s="323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2"/>
      <c r="CL31" s="322"/>
      <c r="CM31" s="322"/>
    </row>
    <row r="32" spans="1:91" ht="9" customHeight="1" x14ac:dyDescent="0.2">
      <c r="A32" s="855" t="str">
        <f>IFERROR(VLOOKUP(Q32,'抽選会用 '!$C$27:$D$41,2,FALSE),"")</f>
        <v/>
      </c>
      <c r="B32" s="855"/>
      <c r="C32" s="855"/>
      <c r="D32" s="855"/>
      <c r="E32" s="855"/>
      <c r="F32" s="855"/>
      <c r="G32" s="855"/>
      <c r="H32" s="855"/>
      <c r="I32" s="855"/>
      <c r="J32" s="855"/>
      <c r="K32" s="855"/>
      <c r="L32" s="855"/>
      <c r="M32" s="855"/>
      <c r="N32" s="855"/>
      <c r="O32" s="855"/>
      <c r="P32" s="855"/>
      <c r="Q32" s="1088">
        <v>3</v>
      </c>
      <c r="R32" s="1088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50"/>
      <c r="AF32" s="341"/>
      <c r="AG32" s="341"/>
      <c r="AH32" s="341"/>
      <c r="AI32" s="1093"/>
      <c r="AJ32" s="1093"/>
      <c r="AK32" s="1095"/>
      <c r="AL32" s="354"/>
      <c r="AM32" s="354"/>
      <c r="AN32" s="354"/>
      <c r="AO32" s="354"/>
      <c r="AP32" s="354"/>
      <c r="AQ32" s="403"/>
      <c r="AR32" s="403"/>
      <c r="AS32" s="404"/>
      <c r="AT32" s="403"/>
      <c r="AU32" s="354"/>
      <c r="AV32" s="354"/>
      <c r="AW32" s="354"/>
      <c r="AX32" s="354"/>
      <c r="AY32" s="383"/>
      <c r="AZ32" s="369"/>
      <c r="BA32" s="341"/>
      <c r="BB32" s="341"/>
      <c r="BC32" s="341"/>
      <c r="BD32" s="341"/>
      <c r="BE32" s="341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37"/>
      <c r="BS32" s="1089">
        <v>8</v>
      </c>
      <c r="BT32" s="1089"/>
      <c r="BU32" s="855" t="str">
        <f>IFERROR(VLOOKUP(BS32,'抽選会用 '!$C$27:$D$41,2,FALSE),"")</f>
        <v/>
      </c>
      <c r="BV32" s="855"/>
      <c r="BW32" s="855"/>
      <c r="BX32" s="855"/>
      <c r="BY32" s="855"/>
      <c r="BZ32" s="855"/>
      <c r="CA32" s="855"/>
      <c r="CB32" s="855"/>
      <c r="CC32" s="855"/>
      <c r="CD32" s="855"/>
      <c r="CE32" s="855"/>
      <c r="CF32" s="855"/>
      <c r="CG32" s="855"/>
      <c r="CH32" s="855"/>
      <c r="CI32" s="855"/>
      <c r="CJ32" s="855"/>
      <c r="CK32" s="322"/>
      <c r="CL32" s="322"/>
      <c r="CM32" s="322"/>
    </row>
    <row r="33" spans="1:109" ht="9" customHeight="1" x14ac:dyDescent="0.2">
      <c r="A33" s="855" t="str">
        <f>IFERROR(VLOOKUP(A32,'抽選会用 '!$C$7:$D$28,3,FALSE),"")</f>
        <v/>
      </c>
      <c r="B33" s="855"/>
      <c r="C33" s="855"/>
      <c r="D33" s="855"/>
      <c r="E33" s="855"/>
      <c r="F33" s="855"/>
      <c r="G33" s="855"/>
      <c r="H33" s="855"/>
      <c r="I33" s="855"/>
      <c r="J33" s="855"/>
      <c r="K33" s="855"/>
      <c r="L33" s="855"/>
      <c r="M33" s="855"/>
      <c r="N33" s="855"/>
      <c r="O33" s="855"/>
      <c r="P33" s="855"/>
      <c r="Q33" s="1088"/>
      <c r="R33" s="1088"/>
      <c r="S33" s="338"/>
      <c r="T33" s="338"/>
      <c r="U33" s="338"/>
      <c r="V33" s="347"/>
      <c r="W33" s="347"/>
      <c r="X33" s="347"/>
      <c r="Y33" s="347"/>
      <c r="Z33" s="347"/>
      <c r="AA33" s="347"/>
      <c r="AB33" s="347"/>
      <c r="AC33" s="347"/>
      <c r="AD33" s="347"/>
      <c r="AE33" s="322"/>
      <c r="AF33" s="341"/>
      <c r="AG33" s="341"/>
      <c r="AH33" s="341"/>
      <c r="AI33" s="341"/>
      <c r="AJ33" s="341"/>
      <c r="AK33" s="368"/>
      <c r="AL33" s="351"/>
      <c r="AM33" s="322"/>
      <c r="AN33" s="322"/>
      <c r="AO33" s="322"/>
      <c r="AP33" s="1098" t="s">
        <v>78</v>
      </c>
      <c r="AQ33" s="1098"/>
      <c r="AR33" s="1098"/>
      <c r="AS33" s="1098"/>
      <c r="AT33" s="1098"/>
      <c r="AU33" s="1098"/>
      <c r="AV33" s="322"/>
      <c r="AW33" s="322"/>
      <c r="AX33" s="322"/>
      <c r="AY33" s="344"/>
      <c r="AZ33" s="369"/>
      <c r="BA33" s="341"/>
      <c r="BB33" s="341"/>
      <c r="BC33" s="341"/>
      <c r="BD33" s="341"/>
      <c r="BE33" s="341"/>
      <c r="BF33" s="323"/>
      <c r="BG33" s="1090" t="s">
        <v>80</v>
      </c>
      <c r="BH33" s="1091"/>
      <c r="BI33" s="1091"/>
      <c r="BJ33" s="1091"/>
      <c r="BK33" s="338"/>
      <c r="BL33" s="338"/>
      <c r="BM33" s="338"/>
      <c r="BN33" s="338"/>
      <c r="BO33" s="338"/>
      <c r="BP33" s="338"/>
      <c r="BQ33" s="338"/>
      <c r="BR33" s="340"/>
      <c r="BS33" s="1089"/>
      <c r="BT33" s="1089"/>
      <c r="BU33" s="855" t="str">
        <f>IFERROR(VLOOKUP(BU32,'抽選会用 '!$C$7:$D$28,3,FALSE),"")</f>
        <v/>
      </c>
      <c r="BV33" s="855"/>
      <c r="BW33" s="855"/>
      <c r="BX33" s="855"/>
      <c r="BY33" s="855"/>
      <c r="BZ33" s="855"/>
      <c r="CA33" s="855"/>
      <c r="CB33" s="855"/>
      <c r="CC33" s="855"/>
      <c r="CD33" s="855"/>
      <c r="CE33" s="855"/>
      <c r="CF33" s="855"/>
      <c r="CG33" s="855"/>
      <c r="CH33" s="855"/>
      <c r="CI33" s="855"/>
      <c r="CJ33" s="855"/>
      <c r="CK33" s="322"/>
      <c r="CL33" s="322"/>
      <c r="CM33" s="322"/>
    </row>
    <row r="34" spans="1:109" ht="9" customHeight="1" x14ac:dyDescent="0.2">
      <c r="A34" s="326"/>
      <c r="B34" s="326"/>
      <c r="C34" s="326"/>
      <c r="D34" s="326"/>
      <c r="E34" s="323"/>
      <c r="F34" s="323"/>
      <c r="G34" s="452"/>
      <c r="H34" s="452"/>
      <c r="I34" s="452"/>
      <c r="J34" s="452"/>
      <c r="K34" s="452"/>
      <c r="L34" s="452"/>
      <c r="M34" s="452"/>
      <c r="N34" s="452"/>
      <c r="O34" s="323"/>
      <c r="P34" s="323"/>
      <c r="Q34" s="495"/>
      <c r="R34" s="495"/>
      <c r="S34" s="322"/>
      <c r="T34" s="322"/>
      <c r="U34" s="324"/>
      <c r="V34" s="324"/>
      <c r="W34" s="324"/>
      <c r="X34" s="322"/>
      <c r="Y34" s="322"/>
      <c r="Z34" s="324"/>
      <c r="AA34" s="322"/>
      <c r="AB34" s="322"/>
      <c r="AC34" s="322"/>
      <c r="AD34" s="322"/>
      <c r="AE34" s="324"/>
      <c r="AF34" s="324"/>
      <c r="AG34" s="324"/>
      <c r="AH34" s="322"/>
      <c r="AI34" s="322"/>
      <c r="AJ34" s="322"/>
      <c r="AK34" s="344"/>
      <c r="AL34" s="353"/>
      <c r="AM34" s="324"/>
      <c r="AN34" s="324"/>
      <c r="AO34" s="324"/>
      <c r="AP34" s="1099"/>
      <c r="AQ34" s="1099"/>
      <c r="AR34" s="1099"/>
      <c r="AS34" s="1099"/>
      <c r="AT34" s="1099"/>
      <c r="AU34" s="1099"/>
      <c r="AV34" s="322"/>
      <c r="AW34" s="322"/>
      <c r="AX34" s="322"/>
      <c r="AY34" s="344"/>
      <c r="AZ34" s="351"/>
      <c r="BA34" s="322"/>
      <c r="BB34" s="322"/>
      <c r="BC34" s="322"/>
      <c r="BD34" s="322"/>
      <c r="BE34" s="381"/>
      <c r="BF34" s="322"/>
      <c r="BG34" s="1092"/>
      <c r="BH34" s="1093"/>
      <c r="BI34" s="1093"/>
      <c r="BJ34" s="1093"/>
      <c r="BK34" s="322"/>
      <c r="BL34" s="322"/>
      <c r="BM34" s="322"/>
      <c r="BN34" s="322"/>
      <c r="BO34" s="322"/>
      <c r="BP34" s="322"/>
      <c r="BQ34" s="322"/>
      <c r="BR34" s="322"/>
      <c r="BS34" s="528"/>
      <c r="BT34" s="528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2"/>
      <c r="CL34" s="322"/>
      <c r="CM34" s="322"/>
    </row>
    <row r="35" spans="1:109" ht="9" customHeight="1" x14ac:dyDescent="0.2">
      <c r="A35" s="326"/>
      <c r="B35" s="326"/>
      <c r="C35" s="326"/>
      <c r="D35" s="326"/>
      <c r="E35" s="323"/>
      <c r="F35" s="323"/>
      <c r="G35" s="452"/>
      <c r="H35" s="452"/>
      <c r="I35" s="452"/>
      <c r="J35" s="452"/>
      <c r="K35" s="452"/>
      <c r="L35" s="452"/>
      <c r="M35" s="452"/>
      <c r="N35" s="452"/>
      <c r="O35" s="323"/>
      <c r="P35" s="323"/>
      <c r="Q35" s="495"/>
      <c r="R35" s="495"/>
      <c r="S35" s="322"/>
      <c r="T35" s="322"/>
      <c r="U35" s="324"/>
      <c r="V35" s="322"/>
      <c r="W35" s="343"/>
      <c r="X35" s="343"/>
      <c r="Y35" s="343"/>
      <c r="Z35" s="1054"/>
      <c r="AA35" s="1054"/>
      <c r="AB35" s="1054"/>
      <c r="AC35" s="322"/>
      <c r="AD35" s="1054"/>
      <c r="AE35" s="1054"/>
      <c r="AF35" s="1054"/>
      <c r="AG35" s="322"/>
      <c r="AH35" s="322"/>
      <c r="AI35" s="324"/>
      <c r="AJ35" s="324"/>
      <c r="AK35" s="382"/>
      <c r="AL35" s="353"/>
      <c r="AM35" s="324"/>
      <c r="AN35" s="324"/>
      <c r="AO35" s="322"/>
      <c r="AP35" s="402"/>
      <c r="AQ35" s="402"/>
      <c r="AR35" s="402"/>
      <c r="AS35" s="402"/>
      <c r="AT35" s="402"/>
      <c r="AU35" s="402"/>
      <c r="AV35" s="322"/>
      <c r="AW35" s="322"/>
      <c r="AX35" s="322"/>
      <c r="AY35" s="344"/>
      <c r="AZ35" s="351"/>
      <c r="BA35" s="322"/>
      <c r="BB35" s="322"/>
      <c r="BC35" s="343"/>
      <c r="BD35" s="343"/>
      <c r="BE35" s="324"/>
      <c r="BF35" s="324"/>
      <c r="BG35" s="351"/>
      <c r="BH35" s="343"/>
      <c r="BI35" s="343"/>
      <c r="BJ35" s="1054"/>
      <c r="BK35" s="1054"/>
      <c r="BL35" s="1054"/>
      <c r="BM35" s="322"/>
      <c r="BN35" s="1054"/>
      <c r="BO35" s="1054"/>
      <c r="BP35" s="1054"/>
      <c r="BQ35" s="322"/>
      <c r="BR35" s="322"/>
      <c r="BS35" s="528"/>
      <c r="BT35" s="528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2"/>
      <c r="CL35" s="322"/>
      <c r="CM35" s="322"/>
    </row>
    <row r="36" spans="1:109" ht="9" customHeight="1" x14ac:dyDescent="0.2">
      <c r="A36" s="326"/>
      <c r="B36" s="326"/>
      <c r="C36" s="326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6"/>
      <c r="Q36" s="496"/>
      <c r="R36" s="496"/>
      <c r="S36" s="330"/>
      <c r="T36" s="322"/>
      <c r="U36" s="324"/>
      <c r="V36" s="322"/>
      <c r="W36" s="343"/>
      <c r="X36" s="343"/>
      <c r="Y36" s="343"/>
      <c r="Z36" s="1054"/>
      <c r="AA36" s="1054"/>
      <c r="AB36" s="1054"/>
      <c r="AC36" s="338"/>
      <c r="AD36" s="1054"/>
      <c r="AE36" s="1054"/>
      <c r="AF36" s="1054"/>
      <c r="AG36" s="322"/>
      <c r="AH36" s="322"/>
      <c r="AI36" s="324"/>
      <c r="AJ36" s="324"/>
      <c r="AK36" s="382"/>
      <c r="AL36" s="353"/>
      <c r="AM36" s="343"/>
      <c r="AN36" s="343"/>
      <c r="AO36" s="1054"/>
      <c r="AP36" s="1054"/>
      <c r="AQ36" s="1054"/>
      <c r="AR36" s="1074"/>
      <c r="AS36" s="1074"/>
      <c r="AT36" s="1054"/>
      <c r="AU36" s="1054"/>
      <c r="AV36" s="1054"/>
      <c r="AW36" s="322"/>
      <c r="AX36" s="322"/>
      <c r="AY36" s="344"/>
      <c r="AZ36" s="351"/>
      <c r="BA36" s="322"/>
      <c r="BB36" s="322"/>
      <c r="BC36" s="343"/>
      <c r="BD36" s="343"/>
      <c r="BE36" s="324"/>
      <c r="BF36" s="324"/>
      <c r="BG36" s="351"/>
      <c r="BH36" s="343"/>
      <c r="BI36" s="343"/>
      <c r="BJ36" s="1054"/>
      <c r="BK36" s="1054"/>
      <c r="BL36" s="1054"/>
      <c r="BM36" s="338"/>
      <c r="BN36" s="1054"/>
      <c r="BO36" s="1054"/>
      <c r="BP36" s="1054"/>
      <c r="BQ36" s="322"/>
      <c r="BR36" s="322"/>
      <c r="BS36" s="528"/>
      <c r="BT36" s="528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2"/>
      <c r="CL36" s="322"/>
      <c r="CM36" s="322"/>
    </row>
    <row r="37" spans="1:109" ht="9" customHeight="1" x14ac:dyDescent="0.2">
      <c r="A37" s="326"/>
      <c r="B37" s="323"/>
      <c r="C37" s="323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497"/>
      <c r="R37" s="497"/>
      <c r="S37" s="330"/>
      <c r="T37" s="322"/>
      <c r="U37" s="324"/>
      <c r="V37" s="324"/>
      <c r="W37" s="324"/>
      <c r="X37" s="1076">
        <v>2</v>
      </c>
      <c r="Y37" s="1076"/>
      <c r="Z37" s="1054"/>
      <c r="AA37" s="1054"/>
      <c r="AB37" s="1054"/>
      <c r="AC37" s="322"/>
      <c r="AD37" s="1054"/>
      <c r="AE37" s="1054"/>
      <c r="AF37" s="1054"/>
      <c r="AG37" s="1055"/>
      <c r="AH37" s="1055"/>
      <c r="AI37" s="324"/>
      <c r="AJ37" s="324"/>
      <c r="AK37" s="382"/>
      <c r="AL37" s="353"/>
      <c r="AM37" s="343"/>
      <c r="AN37" s="343"/>
      <c r="AO37" s="1054"/>
      <c r="AP37" s="1054"/>
      <c r="AQ37" s="1054"/>
      <c r="AR37" s="1075"/>
      <c r="AS37" s="1075"/>
      <c r="AT37" s="1054"/>
      <c r="AU37" s="1054"/>
      <c r="AV37" s="1054"/>
      <c r="AW37" s="322"/>
      <c r="AX37" s="322"/>
      <c r="AY37" s="377"/>
      <c r="AZ37" s="348"/>
      <c r="BA37" s="342"/>
      <c r="BB37" s="342"/>
      <c r="BC37" s="328"/>
      <c r="BD37" s="328"/>
      <c r="BE37" s="324"/>
      <c r="BF37" s="324"/>
      <c r="BG37" s="351"/>
      <c r="BH37" s="1076">
        <v>2</v>
      </c>
      <c r="BI37" s="1076"/>
      <c r="BJ37" s="1054"/>
      <c r="BK37" s="1054"/>
      <c r="BL37" s="1054"/>
      <c r="BM37" s="322"/>
      <c r="BN37" s="1054"/>
      <c r="BO37" s="1054"/>
      <c r="BP37" s="1054"/>
      <c r="BQ37" s="1055"/>
      <c r="BR37" s="1055"/>
      <c r="BS37" s="528"/>
      <c r="BT37" s="528"/>
      <c r="BU37" s="326"/>
      <c r="BV37" s="326"/>
      <c r="BW37" s="326"/>
      <c r="BX37" s="326"/>
      <c r="BY37" s="326"/>
      <c r="BZ37" s="326"/>
      <c r="CA37" s="326"/>
      <c r="CB37" s="326"/>
      <c r="CC37" s="326"/>
      <c r="CD37" s="326"/>
      <c r="CE37" s="326"/>
      <c r="CF37" s="326"/>
      <c r="CG37" s="326"/>
      <c r="CH37" s="326"/>
      <c r="CI37" s="326"/>
      <c r="CJ37" s="326"/>
      <c r="CK37" s="322"/>
      <c r="CL37" s="322"/>
      <c r="CM37" s="322"/>
    </row>
    <row r="38" spans="1:109" ht="9" customHeight="1" x14ac:dyDescent="0.2">
      <c r="A38" s="326"/>
      <c r="B38" s="323"/>
      <c r="C38" s="323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497"/>
      <c r="R38" s="497"/>
      <c r="S38" s="330"/>
      <c r="T38" s="322"/>
      <c r="U38" s="324"/>
      <c r="V38" s="324"/>
      <c r="W38" s="324"/>
      <c r="X38" s="1076"/>
      <c r="Y38" s="1076"/>
      <c r="Z38" s="1054"/>
      <c r="AA38" s="1054"/>
      <c r="AB38" s="1054"/>
      <c r="AC38" s="322"/>
      <c r="AD38" s="1054"/>
      <c r="AE38" s="1054"/>
      <c r="AF38" s="1054"/>
      <c r="AG38" s="1055"/>
      <c r="AH38" s="1055"/>
      <c r="AI38" s="324"/>
      <c r="AJ38" s="324"/>
      <c r="AK38" s="382"/>
      <c r="AL38" s="324"/>
      <c r="AM38" s="1076">
        <v>2</v>
      </c>
      <c r="AN38" s="1076"/>
      <c r="AO38" s="1054"/>
      <c r="AP38" s="1054"/>
      <c r="AQ38" s="1054"/>
      <c r="AR38" s="1061"/>
      <c r="AS38" s="1061"/>
      <c r="AT38" s="1054"/>
      <c r="AU38" s="1054"/>
      <c r="AV38" s="1054"/>
      <c r="AW38" s="1055"/>
      <c r="AX38" s="1055"/>
      <c r="AY38" s="342"/>
      <c r="AZ38" s="348"/>
      <c r="BA38" s="342"/>
      <c r="BB38" s="342"/>
      <c r="BC38" s="394"/>
      <c r="BD38" s="395"/>
      <c r="BE38" s="339"/>
      <c r="BF38" s="396"/>
      <c r="BG38" s="351"/>
      <c r="BH38" s="1076"/>
      <c r="BI38" s="1076"/>
      <c r="BJ38" s="1054"/>
      <c r="BK38" s="1054"/>
      <c r="BL38" s="1054"/>
      <c r="BM38" s="322"/>
      <c r="BN38" s="1054"/>
      <c r="BO38" s="1054"/>
      <c r="BP38" s="1054"/>
      <c r="BQ38" s="1055"/>
      <c r="BR38" s="1055"/>
      <c r="BS38" s="528"/>
      <c r="BT38" s="528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6"/>
      <c r="CI38" s="326"/>
      <c r="CJ38" s="326"/>
      <c r="CK38" s="322"/>
      <c r="CL38" s="322"/>
      <c r="CM38" s="322"/>
    </row>
    <row r="39" spans="1:109" ht="9" customHeight="1" x14ac:dyDescent="0.2">
      <c r="A39" s="326"/>
      <c r="B39" s="326"/>
      <c r="C39" s="326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26"/>
      <c r="O39" s="326"/>
      <c r="P39" s="326"/>
      <c r="Q39" s="497"/>
      <c r="R39" s="496"/>
      <c r="S39" s="322"/>
      <c r="T39" s="322"/>
      <c r="U39" s="324"/>
      <c r="V39" s="322"/>
      <c r="W39" s="343"/>
      <c r="X39" s="343"/>
      <c r="Y39" s="343"/>
      <c r="Z39" s="1054"/>
      <c r="AA39" s="1054"/>
      <c r="AB39" s="1054"/>
      <c r="AC39" s="322"/>
      <c r="AD39" s="1054"/>
      <c r="AE39" s="1054"/>
      <c r="AF39" s="1054"/>
      <c r="AG39" s="322"/>
      <c r="AH39" s="322"/>
      <c r="AI39" s="324"/>
      <c r="AJ39" s="324"/>
      <c r="AK39" s="382"/>
      <c r="AL39" s="324"/>
      <c r="AM39" s="1076"/>
      <c r="AN39" s="1076"/>
      <c r="AO39" s="1054"/>
      <c r="AP39" s="1054"/>
      <c r="AQ39" s="1054"/>
      <c r="AR39" s="1061"/>
      <c r="AS39" s="1061"/>
      <c r="AT39" s="1054"/>
      <c r="AU39" s="1054"/>
      <c r="AV39" s="1054"/>
      <c r="AW39" s="1055"/>
      <c r="AX39" s="1055"/>
      <c r="AY39" s="342"/>
      <c r="AZ39" s="348"/>
      <c r="BA39" s="342"/>
      <c r="BB39" s="342"/>
      <c r="BC39" s="397"/>
      <c r="BD39" s="343"/>
      <c r="BE39" s="324"/>
      <c r="BF39" s="382"/>
      <c r="BG39" s="351"/>
      <c r="BH39" s="343"/>
      <c r="BI39" s="343"/>
      <c r="BJ39" s="1054"/>
      <c r="BK39" s="1054"/>
      <c r="BL39" s="1054"/>
      <c r="BM39" s="322"/>
      <c r="BN39" s="1054"/>
      <c r="BO39" s="1054"/>
      <c r="BP39" s="1054"/>
      <c r="BQ39" s="322"/>
      <c r="BR39" s="322"/>
      <c r="BS39" s="528"/>
      <c r="BT39" s="528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2"/>
      <c r="CL39" s="322"/>
      <c r="CM39" s="322"/>
    </row>
    <row r="40" spans="1:109" ht="9" customHeight="1" x14ac:dyDescent="0.2">
      <c r="A40" s="326"/>
      <c r="B40" s="326"/>
      <c r="C40" s="326"/>
      <c r="D40" s="342"/>
      <c r="E40" s="342"/>
      <c r="F40" s="342"/>
      <c r="G40" s="342"/>
      <c r="H40" s="379"/>
      <c r="I40" s="379"/>
      <c r="J40" s="379"/>
      <c r="K40" s="379"/>
      <c r="L40" s="379"/>
      <c r="M40" s="379"/>
      <c r="N40" s="379"/>
      <c r="O40" s="323"/>
      <c r="P40" s="326"/>
      <c r="Q40" s="497"/>
      <c r="R40" s="496"/>
      <c r="S40" s="322"/>
      <c r="T40" s="322"/>
      <c r="U40" s="324"/>
      <c r="V40" s="322"/>
      <c r="W40" s="343"/>
      <c r="X40" s="343"/>
      <c r="Y40" s="343"/>
      <c r="Z40" s="1054"/>
      <c r="AA40" s="1054"/>
      <c r="AB40" s="1054"/>
      <c r="AC40" s="338"/>
      <c r="AD40" s="1054"/>
      <c r="AE40" s="1054"/>
      <c r="AF40" s="1054"/>
      <c r="AG40" s="322"/>
      <c r="AH40" s="322"/>
      <c r="AI40" s="324"/>
      <c r="AJ40" s="324"/>
      <c r="AK40" s="382"/>
      <c r="AL40" s="324"/>
      <c r="AM40" s="343"/>
      <c r="AN40" s="343"/>
      <c r="AO40" s="1054"/>
      <c r="AP40" s="1054"/>
      <c r="AQ40" s="1054"/>
      <c r="AR40" s="1074"/>
      <c r="AS40" s="1074"/>
      <c r="AT40" s="1054"/>
      <c r="AU40" s="1054"/>
      <c r="AV40" s="1054"/>
      <c r="AW40" s="322"/>
      <c r="AX40" s="322"/>
      <c r="AY40" s="342"/>
      <c r="AZ40" s="348"/>
      <c r="BA40" s="342"/>
      <c r="BB40" s="342"/>
      <c r="BC40" s="397"/>
      <c r="BD40" s="343"/>
      <c r="BE40" s="324"/>
      <c r="BF40" s="382"/>
      <c r="BG40" s="351"/>
      <c r="BH40" s="343"/>
      <c r="BI40" s="343"/>
      <c r="BJ40" s="1054"/>
      <c r="BK40" s="1054"/>
      <c r="BL40" s="1054"/>
      <c r="BM40" s="338"/>
      <c r="BN40" s="1054"/>
      <c r="BO40" s="1054"/>
      <c r="BP40" s="1054"/>
      <c r="BQ40" s="322"/>
      <c r="BR40" s="322"/>
      <c r="BS40" s="528"/>
      <c r="BT40" s="528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2"/>
      <c r="CL40" s="322"/>
      <c r="CM40" s="322"/>
      <c r="DE40" s="326"/>
    </row>
    <row r="41" spans="1:109" ht="9" customHeight="1" x14ac:dyDescent="0.2">
      <c r="A41" s="342"/>
      <c r="B41" s="342"/>
      <c r="C41" s="342"/>
      <c r="D41" s="342"/>
      <c r="E41" s="342"/>
      <c r="F41" s="342"/>
      <c r="G41" s="342"/>
      <c r="H41" s="379"/>
      <c r="I41" s="379"/>
      <c r="J41" s="379"/>
      <c r="K41" s="379"/>
      <c r="L41" s="379"/>
      <c r="M41" s="379"/>
      <c r="N41" s="379"/>
      <c r="O41" s="323"/>
      <c r="P41" s="323"/>
      <c r="Q41" s="497"/>
      <c r="R41" s="496"/>
      <c r="S41" s="322"/>
      <c r="T41" s="322"/>
      <c r="U41" s="324"/>
      <c r="V41" s="324"/>
      <c r="W41" s="324"/>
      <c r="X41" s="322"/>
      <c r="Y41" s="328"/>
      <c r="Z41" s="328"/>
      <c r="AA41" s="322"/>
      <c r="AB41" s="322"/>
      <c r="AC41" s="322"/>
      <c r="AD41" s="342"/>
      <c r="AE41" s="342"/>
      <c r="AF41" s="342"/>
      <c r="AG41" s="342"/>
      <c r="AH41" s="342"/>
      <c r="AI41" s="342"/>
      <c r="AJ41" s="342"/>
      <c r="AK41" s="377"/>
      <c r="AL41" s="342"/>
      <c r="AM41" s="343"/>
      <c r="AN41" s="343"/>
      <c r="AO41" s="1054"/>
      <c r="AP41" s="1054"/>
      <c r="AQ41" s="1054"/>
      <c r="AR41" s="1075"/>
      <c r="AS41" s="1075"/>
      <c r="AT41" s="1054"/>
      <c r="AU41" s="1054"/>
      <c r="AV41" s="1054"/>
      <c r="AW41" s="322"/>
      <c r="AX41" s="322"/>
      <c r="AY41" s="322"/>
      <c r="AZ41" s="351"/>
      <c r="BA41" s="322"/>
      <c r="BB41" s="322"/>
      <c r="BC41" s="351"/>
      <c r="BD41" s="322"/>
      <c r="BE41" s="381"/>
      <c r="BF41" s="344"/>
      <c r="BG41" s="351"/>
      <c r="BH41" s="322"/>
      <c r="BI41" s="322"/>
      <c r="BJ41" s="322"/>
      <c r="BK41" s="322"/>
      <c r="BL41" s="322"/>
      <c r="BM41" s="322"/>
      <c r="BN41" s="322"/>
      <c r="BO41" s="322"/>
      <c r="BP41" s="322"/>
      <c r="BQ41" s="322"/>
      <c r="BR41" s="322"/>
      <c r="BS41" s="528"/>
      <c r="BT41" s="528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2"/>
      <c r="CL41" s="322"/>
      <c r="CM41" s="322"/>
    </row>
    <row r="42" spans="1:109" ht="9" customHeight="1" x14ac:dyDescent="0.2">
      <c r="A42" s="855" t="str">
        <f>IFERROR(VLOOKUP(Q42,'抽選会用 '!$C$27:$D$41,2,FALSE),"")</f>
        <v/>
      </c>
      <c r="B42" s="855"/>
      <c r="C42" s="855"/>
      <c r="D42" s="855"/>
      <c r="E42" s="855"/>
      <c r="F42" s="855"/>
      <c r="G42" s="855"/>
      <c r="H42" s="855"/>
      <c r="I42" s="855"/>
      <c r="J42" s="855"/>
      <c r="K42" s="855"/>
      <c r="L42" s="855"/>
      <c r="M42" s="855"/>
      <c r="N42" s="855"/>
      <c r="O42" s="855"/>
      <c r="P42" s="855"/>
      <c r="Q42" s="1088">
        <v>4</v>
      </c>
      <c r="R42" s="1088"/>
      <c r="S42" s="322"/>
      <c r="T42" s="322"/>
      <c r="U42" s="322"/>
      <c r="V42" s="322"/>
      <c r="W42" s="324"/>
      <c r="X42" s="324"/>
      <c r="Y42" s="324"/>
      <c r="Z42" s="322"/>
      <c r="AA42" s="322"/>
      <c r="AB42" s="322"/>
      <c r="AC42" s="324"/>
      <c r="AD42" s="324"/>
      <c r="AE42" s="322"/>
      <c r="AF42" s="342"/>
      <c r="AG42" s="342"/>
      <c r="AH42" s="342"/>
      <c r="AI42" s="342"/>
      <c r="AJ42" s="342"/>
      <c r="AK42" s="377"/>
      <c r="AL42" s="342"/>
      <c r="AM42" s="343"/>
      <c r="AN42" s="343"/>
      <c r="AO42" s="324"/>
      <c r="AP42" s="324"/>
      <c r="AQ42" s="324"/>
      <c r="AR42" s="322"/>
      <c r="AS42" s="322"/>
      <c r="AT42" s="324"/>
      <c r="AU42" s="324"/>
      <c r="AV42" s="324"/>
      <c r="AW42" s="322"/>
      <c r="AX42" s="322"/>
      <c r="AY42" s="322"/>
      <c r="AZ42" s="351"/>
      <c r="BA42" s="322"/>
      <c r="BB42" s="322"/>
      <c r="BC42" s="351"/>
      <c r="BD42" s="322"/>
      <c r="BE42" s="381"/>
      <c r="BF42" s="344"/>
      <c r="BG42" s="355"/>
      <c r="BH42" s="354"/>
      <c r="BI42" s="354"/>
      <c r="BJ42" s="354"/>
      <c r="BK42" s="354"/>
      <c r="BL42" s="354"/>
      <c r="BM42" s="354"/>
      <c r="BN42" s="354"/>
      <c r="BO42" s="354"/>
      <c r="BP42" s="354"/>
      <c r="BQ42" s="354"/>
      <c r="BR42" s="352"/>
      <c r="BS42" s="1089">
        <v>9</v>
      </c>
      <c r="BT42" s="1089"/>
      <c r="BU42" s="855" t="str">
        <f>IFERROR(VLOOKUP(BS42,'抽選会用 '!$C$27:$D$41,2,FALSE),"")</f>
        <v/>
      </c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322"/>
      <c r="CL42" s="322"/>
      <c r="CM42" s="322"/>
    </row>
    <row r="43" spans="1:109" ht="9" customHeight="1" x14ac:dyDescent="0.2">
      <c r="A43" s="855" t="str">
        <f>IFERROR(VLOOKUP(A42,'抽選会用 '!$C$7:$D$28,3,FALSE),"")</f>
        <v/>
      </c>
      <c r="B43" s="855"/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1088"/>
      <c r="R43" s="1088"/>
      <c r="S43" s="338"/>
      <c r="T43" s="338"/>
      <c r="U43" s="338"/>
      <c r="V43" s="338"/>
      <c r="W43" s="339"/>
      <c r="X43" s="339"/>
      <c r="Y43" s="339"/>
      <c r="Z43" s="338"/>
      <c r="AA43" s="367"/>
      <c r="AB43" s="367"/>
      <c r="AC43" s="367"/>
      <c r="AD43" s="367"/>
      <c r="AE43" s="1091" t="s">
        <v>79</v>
      </c>
      <c r="AF43" s="1091"/>
      <c r="AG43" s="1091"/>
      <c r="AH43" s="1094"/>
      <c r="AI43" s="342"/>
      <c r="AJ43" s="342"/>
      <c r="AK43" s="377"/>
      <c r="AL43" s="342"/>
      <c r="AM43" s="343"/>
      <c r="AN43" s="343"/>
      <c r="AO43" s="1073" t="s">
        <v>97</v>
      </c>
      <c r="AP43" s="1073"/>
      <c r="AQ43" s="1073"/>
      <c r="AR43" s="1073"/>
      <c r="AS43" s="1073"/>
      <c r="AT43" s="1073"/>
      <c r="AU43" s="1073"/>
      <c r="AV43" s="1073"/>
      <c r="AW43" s="322"/>
      <c r="AX43" s="322"/>
      <c r="AY43" s="322"/>
      <c r="AZ43" s="351"/>
      <c r="BA43" s="322"/>
      <c r="BB43" s="322"/>
      <c r="BC43" s="1100" t="s">
        <v>77</v>
      </c>
      <c r="BD43" s="1101"/>
      <c r="BE43" s="1101"/>
      <c r="BF43" s="322"/>
      <c r="BG43" s="367"/>
      <c r="BH43" s="367"/>
      <c r="BI43" s="367"/>
      <c r="BJ43" s="367"/>
      <c r="BK43" s="338"/>
      <c r="BL43" s="338"/>
      <c r="BM43" s="338"/>
      <c r="BN43" s="338"/>
      <c r="BO43" s="338"/>
      <c r="BP43" s="338"/>
      <c r="BQ43" s="338"/>
      <c r="BR43" s="340"/>
      <c r="BS43" s="1089"/>
      <c r="BT43" s="1089"/>
      <c r="BU43" s="855" t="str">
        <f>IFERROR(VLOOKUP(BU42,'抽選会用 '!$C$7:$D$28,3,FALSE),"")</f>
        <v/>
      </c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322"/>
      <c r="CL43" s="322"/>
      <c r="CM43" s="322"/>
    </row>
    <row r="44" spans="1:109" ht="9" customHeight="1" x14ac:dyDescent="0.2">
      <c r="A44" s="323"/>
      <c r="B44" s="323"/>
      <c r="C44" s="323"/>
      <c r="D44" s="323"/>
      <c r="E44" s="323"/>
      <c r="F44" s="323"/>
      <c r="G44" s="452"/>
      <c r="H44" s="452"/>
      <c r="I44" s="452"/>
      <c r="J44" s="452"/>
      <c r="K44" s="452"/>
      <c r="L44" s="452"/>
      <c r="M44" s="452"/>
      <c r="N44" s="452"/>
      <c r="O44" s="323"/>
      <c r="P44" s="323"/>
      <c r="Q44" s="498"/>
      <c r="R44" s="498"/>
      <c r="S44" s="322"/>
      <c r="T44" s="330"/>
      <c r="U44" s="330"/>
      <c r="V44" s="322"/>
      <c r="W44" s="324"/>
      <c r="X44" s="324"/>
      <c r="Y44" s="324"/>
      <c r="Z44" s="322"/>
      <c r="AA44" s="341"/>
      <c r="AB44" s="341"/>
      <c r="AC44" s="341"/>
      <c r="AD44" s="341"/>
      <c r="AE44" s="1093"/>
      <c r="AF44" s="1093"/>
      <c r="AG44" s="1093"/>
      <c r="AH44" s="1095"/>
      <c r="AI44" s="323"/>
      <c r="AJ44" s="323"/>
      <c r="AK44" s="376"/>
      <c r="AL44" s="323"/>
      <c r="AM44" s="328"/>
      <c r="AN44" s="328"/>
      <c r="AO44" s="1073"/>
      <c r="AP44" s="1073"/>
      <c r="AQ44" s="1073"/>
      <c r="AR44" s="1073"/>
      <c r="AS44" s="1073"/>
      <c r="AT44" s="1073"/>
      <c r="AU44" s="1073"/>
      <c r="AV44" s="1073"/>
      <c r="AW44" s="330"/>
      <c r="AX44" s="330"/>
      <c r="AY44" s="322"/>
      <c r="AZ44" s="351"/>
      <c r="BA44" s="322"/>
      <c r="BB44" s="322"/>
      <c r="BC44" s="1100"/>
      <c r="BD44" s="1101"/>
      <c r="BE44" s="1101"/>
      <c r="BF44" s="322"/>
      <c r="BG44" s="341"/>
      <c r="BH44" s="341"/>
      <c r="BI44" s="341"/>
      <c r="BJ44" s="341"/>
      <c r="BK44" s="322"/>
      <c r="BL44" s="322"/>
      <c r="BM44" s="322"/>
      <c r="BN44" s="322"/>
      <c r="BO44" s="322"/>
      <c r="BP44" s="322"/>
      <c r="BQ44" s="322"/>
      <c r="BR44" s="322"/>
      <c r="BS44" s="528"/>
      <c r="BT44" s="528"/>
      <c r="BU44" s="326"/>
      <c r="BV44" s="326"/>
      <c r="BW44" s="326"/>
      <c r="BX44" s="326"/>
      <c r="BY44" s="326"/>
      <c r="BZ44" s="326"/>
      <c r="CA44" s="326"/>
      <c r="CB44" s="326"/>
      <c r="CC44" s="326"/>
      <c r="CD44" s="326"/>
      <c r="CE44" s="326"/>
      <c r="CF44" s="326"/>
      <c r="CG44" s="326"/>
      <c r="CH44" s="326"/>
      <c r="CI44" s="326"/>
      <c r="CJ44" s="326"/>
      <c r="CK44" s="322"/>
      <c r="CL44" s="322"/>
      <c r="CM44" s="322"/>
    </row>
    <row r="45" spans="1:109" ht="9" customHeight="1" x14ac:dyDescent="0.2">
      <c r="A45" s="326"/>
      <c r="B45" s="326"/>
      <c r="C45" s="326"/>
      <c r="D45" s="326"/>
      <c r="E45" s="323"/>
      <c r="F45" s="323"/>
      <c r="G45" s="452"/>
      <c r="H45" s="452"/>
      <c r="I45" s="452"/>
      <c r="J45" s="452"/>
      <c r="K45" s="452"/>
      <c r="L45" s="452"/>
      <c r="M45" s="452"/>
      <c r="N45" s="452"/>
      <c r="O45" s="323"/>
      <c r="P45" s="326"/>
      <c r="Q45" s="497"/>
      <c r="R45" s="499"/>
      <c r="S45" s="343"/>
      <c r="T45" s="343"/>
      <c r="U45" s="324"/>
      <c r="V45" s="324"/>
      <c r="W45" s="343"/>
      <c r="X45" s="343"/>
      <c r="Y45" s="1054"/>
      <c r="Z45" s="1054"/>
      <c r="AA45" s="1054"/>
      <c r="AB45" s="322"/>
      <c r="AC45" s="1054"/>
      <c r="AD45" s="1054"/>
      <c r="AE45" s="1054"/>
      <c r="AF45" s="322"/>
      <c r="AG45" s="322"/>
      <c r="AH45" s="344"/>
      <c r="AI45" s="323"/>
      <c r="AJ45" s="323"/>
      <c r="AK45" s="376"/>
      <c r="AL45" s="323"/>
      <c r="AM45" s="328"/>
      <c r="AN45" s="328"/>
      <c r="AO45" s="324"/>
      <c r="AP45" s="324"/>
      <c r="AQ45" s="1082"/>
      <c r="AR45" s="1082"/>
      <c r="AS45" s="1082"/>
      <c r="AT45" s="1082"/>
      <c r="AU45" s="324"/>
      <c r="AV45" s="324"/>
      <c r="AW45" s="330"/>
      <c r="AX45" s="330"/>
      <c r="AY45" s="330"/>
      <c r="AZ45" s="386"/>
      <c r="BA45" s="322"/>
      <c r="BB45" s="322"/>
      <c r="BC45" s="398"/>
      <c r="BD45" s="343"/>
      <c r="BE45" s="343"/>
      <c r="BF45" s="1054"/>
      <c r="BG45" s="1054"/>
      <c r="BH45" s="1054"/>
      <c r="BI45" s="322"/>
      <c r="BJ45" s="1054"/>
      <c r="BK45" s="1054"/>
      <c r="BL45" s="1054"/>
      <c r="BM45" s="322"/>
      <c r="BN45" s="322"/>
      <c r="BO45" s="324"/>
      <c r="BP45" s="324"/>
      <c r="BQ45" s="322"/>
      <c r="BR45" s="322"/>
      <c r="BS45" s="528"/>
      <c r="BT45" s="528"/>
      <c r="BU45" s="326"/>
      <c r="BV45" s="326"/>
      <c r="BW45" s="326"/>
      <c r="BX45" s="326"/>
      <c r="BY45" s="326"/>
      <c r="BZ45" s="326"/>
      <c r="CA45" s="326"/>
      <c r="CB45" s="326"/>
      <c r="CC45" s="326"/>
      <c r="CD45" s="326"/>
      <c r="CE45" s="326"/>
      <c r="CF45" s="326"/>
      <c r="CG45" s="326"/>
      <c r="CH45" s="326"/>
      <c r="CI45" s="326"/>
      <c r="CJ45" s="326"/>
      <c r="CK45" s="322"/>
      <c r="CL45" s="322"/>
      <c r="CM45" s="322"/>
    </row>
    <row r="46" spans="1:109" ht="9" customHeight="1" x14ac:dyDescent="0.2">
      <c r="A46" s="326"/>
      <c r="B46" s="326"/>
      <c r="C46" s="326"/>
      <c r="D46" s="326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6"/>
      <c r="Q46" s="497"/>
      <c r="R46" s="499"/>
      <c r="S46" s="343"/>
      <c r="T46" s="343"/>
      <c r="U46" s="324"/>
      <c r="V46" s="324"/>
      <c r="W46" s="343"/>
      <c r="X46" s="343"/>
      <c r="Y46" s="1054"/>
      <c r="Z46" s="1054"/>
      <c r="AA46" s="1054"/>
      <c r="AB46" s="338"/>
      <c r="AC46" s="1054"/>
      <c r="AD46" s="1054"/>
      <c r="AE46" s="1054"/>
      <c r="AF46" s="322"/>
      <c r="AG46" s="322"/>
      <c r="AH46" s="344"/>
      <c r="AI46" s="322"/>
      <c r="AJ46" s="322"/>
      <c r="AK46" s="344"/>
      <c r="AL46" s="322"/>
      <c r="AM46" s="343"/>
      <c r="AN46" s="343"/>
      <c r="AO46" s="324"/>
      <c r="AP46" s="324"/>
      <c r="AQ46" s="1083" t="str">
        <f>IFERROR(VLOOKUP(AQ45,'抽選会用 '!$C$27:$D$41,3,FALSE),"")</f>
        <v/>
      </c>
      <c r="AR46" s="1083"/>
      <c r="AS46" s="1083"/>
      <c r="AT46" s="1083"/>
      <c r="AU46" s="324"/>
      <c r="AV46" s="324"/>
      <c r="AW46" s="322"/>
      <c r="AX46" s="322"/>
      <c r="AY46" s="330"/>
      <c r="AZ46" s="386"/>
      <c r="BA46" s="322"/>
      <c r="BB46" s="322"/>
      <c r="BC46" s="398"/>
      <c r="BD46" s="343"/>
      <c r="BE46" s="343"/>
      <c r="BF46" s="1054"/>
      <c r="BG46" s="1054"/>
      <c r="BH46" s="1054"/>
      <c r="BI46" s="338"/>
      <c r="BJ46" s="1054"/>
      <c r="BK46" s="1054"/>
      <c r="BL46" s="1054"/>
      <c r="BM46" s="322"/>
      <c r="BN46" s="322"/>
      <c r="BO46" s="324"/>
      <c r="BP46" s="324"/>
      <c r="BQ46" s="322"/>
      <c r="BR46" s="322"/>
      <c r="BS46" s="528"/>
      <c r="BT46" s="528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2"/>
      <c r="CL46" s="322"/>
      <c r="CM46" s="322"/>
    </row>
    <row r="47" spans="1:109" ht="9" customHeight="1" x14ac:dyDescent="0.2">
      <c r="A47" s="326"/>
      <c r="B47" s="326"/>
      <c r="C47" s="326"/>
      <c r="D47" s="326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496"/>
      <c r="R47" s="496"/>
      <c r="S47" s="328"/>
      <c r="T47" s="328"/>
      <c r="U47" s="324"/>
      <c r="V47" s="324"/>
      <c r="W47" s="1076">
        <v>2</v>
      </c>
      <c r="X47" s="1076"/>
      <c r="Y47" s="1054"/>
      <c r="Z47" s="1054"/>
      <c r="AA47" s="1054"/>
      <c r="AB47" s="322"/>
      <c r="AC47" s="1054"/>
      <c r="AD47" s="1054"/>
      <c r="AE47" s="1054"/>
      <c r="AF47" s="1055"/>
      <c r="AG47" s="1055"/>
      <c r="AH47" s="344"/>
      <c r="AI47" s="322"/>
      <c r="AJ47" s="354"/>
      <c r="AK47" s="383"/>
      <c r="AL47" s="322"/>
      <c r="AM47" s="343"/>
      <c r="AN47" s="343"/>
      <c r="AO47" s="324"/>
      <c r="AP47" s="324"/>
      <c r="AQ47" s="1083"/>
      <c r="AR47" s="1083"/>
      <c r="AS47" s="1083"/>
      <c r="AT47" s="1083"/>
      <c r="AU47" s="324"/>
      <c r="AV47" s="324"/>
      <c r="AW47" s="322"/>
      <c r="AX47" s="322"/>
      <c r="AY47" s="322"/>
      <c r="AZ47" s="351"/>
      <c r="BA47" s="322"/>
      <c r="BB47" s="322"/>
      <c r="BC47" s="398"/>
      <c r="BD47" s="1076">
        <v>2</v>
      </c>
      <c r="BE47" s="1076"/>
      <c r="BF47" s="1054"/>
      <c r="BG47" s="1054"/>
      <c r="BH47" s="1054"/>
      <c r="BI47" s="322"/>
      <c r="BJ47" s="1054"/>
      <c r="BK47" s="1054"/>
      <c r="BL47" s="1054"/>
      <c r="BM47" s="1055"/>
      <c r="BN47" s="1055"/>
      <c r="BO47" s="324"/>
      <c r="BP47" s="324"/>
      <c r="BQ47" s="330"/>
      <c r="BR47" s="330"/>
      <c r="BS47" s="496"/>
      <c r="BT47" s="496"/>
      <c r="BU47" s="323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2"/>
      <c r="CL47" s="322"/>
      <c r="CM47" s="322"/>
    </row>
    <row r="48" spans="1:109" ht="9" customHeight="1" x14ac:dyDescent="0.2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3"/>
      <c r="Q48" s="496"/>
      <c r="R48" s="496"/>
      <c r="S48" s="328"/>
      <c r="T48" s="328"/>
      <c r="U48" s="324"/>
      <c r="V48" s="324"/>
      <c r="W48" s="1076"/>
      <c r="X48" s="1076"/>
      <c r="Y48" s="1054"/>
      <c r="Z48" s="1054"/>
      <c r="AA48" s="1054"/>
      <c r="AB48" s="322"/>
      <c r="AC48" s="1054"/>
      <c r="AD48" s="1054"/>
      <c r="AE48" s="1054"/>
      <c r="AF48" s="1055"/>
      <c r="AG48" s="1055"/>
      <c r="AH48" s="344"/>
      <c r="AI48" s="338"/>
      <c r="AJ48" s="322"/>
      <c r="AK48" s="322"/>
      <c r="AL48" s="322"/>
      <c r="AM48" s="343"/>
      <c r="AN48" s="343"/>
      <c r="AO48" s="324"/>
      <c r="AP48" s="324"/>
      <c r="AQ48" s="1083"/>
      <c r="AR48" s="1083"/>
      <c r="AS48" s="1083"/>
      <c r="AT48" s="1083"/>
      <c r="AU48" s="324"/>
      <c r="AV48" s="324"/>
      <c r="AW48" s="322"/>
      <c r="AX48" s="322"/>
      <c r="AY48" s="322"/>
      <c r="AZ48" s="338"/>
      <c r="BA48" s="338"/>
      <c r="BB48" s="338"/>
      <c r="BC48" s="398"/>
      <c r="BD48" s="1076"/>
      <c r="BE48" s="1076"/>
      <c r="BF48" s="1054"/>
      <c r="BG48" s="1054"/>
      <c r="BH48" s="1054"/>
      <c r="BI48" s="322"/>
      <c r="BJ48" s="1054"/>
      <c r="BK48" s="1054"/>
      <c r="BL48" s="1054"/>
      <c r="BM48" s="1055"/>
      <c r="BN48" s="1055"/>
      <c r="BO48" s="324"/>
      <c r="BP48" s="324"/>
      <c r="BQ48" s="330"/>
      <c r="BR48" s="330"/>
      <c r="BS48" s="496"/>
      <c r="BT48" s="496"/>
      <c r="BU48" s="323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2"/>
      <c r="CL48" s="322"/>
      <c r="CM48" s="322"/>
    </row>
    <row r="49" spans="1:91" ht="9" customHeight="1" x14ac:dyDescent="0.2">
      <c r="A49" s="326"/>
      <c r="B49" s="326"/>
      <c r="C49" s="326"/>
      <c r="D49" s="326"/>
      <c r="E49" s="326"/>
      <c r="F49" s="326"/>
      <c r="G49" s="326"/>
      <c r="H49" s="379"/>
      <c r="I49" s="379"/>
      <c r="J49" s="379"/>
      <c r="K49" s="379"/>
      <c r="L49" s="379"/>
      <c r="M49" s="379"/>
      <c r="N49" s="379"/>
      <c r="O49" s="326"/>
      <c r="P49" s="326"/>
      <c r="Q49" s="497"/>
      <c r="R49" s="499"/>
      <c r="S49" s="343"/>
      <c r="T49" s="343"/>
      <c r="U49" s="324"/>
      <c r="V49" s="324"/>
      <c r="W49" s="343"/>
      <c r="X49" s="343"/>
      <c r="Y49" s="1054"/>
      <c r="Z49" s="1054"/>
      <c r="AA49" s="1054"/>
      <c r="AB49" s="322"/>
      <c r="AC49" s="1054"/>
      <c r="AD49" s="1054"/>
      <c r="AE49" s="1054"/>
      <c r="AF49" s="322"/>
      <c r="AG49" s="322"/>
      <c r="AH49" s="344"/>
      <c r="AI49" s="324"/>
      <c r="AJ49" s="324"/>
      <c r="AK49" s="324"/>
      <c r="AL49" s="324"/>
      <c r="AM49" s="343"/>
      <c r="AN49" s="343"/>
      <c r="AO49" s="324"/>
      <c r="AP49" s="324"/>
      <c r="AQ49" s="1083"/>
      <c r="AR49" s="1083"/>
      <c r="AS49" s="1083"/>
      <c r="AT49" s="1083"/>
      <c r="AU49" s="324"/>
      <c r="AV49" s="324"/>
      <c r="AW49" s="322"/>
      <c r="AX49" s="322"/>
      <c r="BA49" s="322"/>
      <c r="BB49" s="322"/>
      <c r="BC49" s="398"/>
      <c r="BD49" s="343"/>
      <c r="BE49" s="343"/>
      <c r="BF49" s="1054"/>
      <c r="BG49" s="1054"/>
      <c r="BH49" s="1054"/>
      <c r="BI49" s="322"/>
      <c r="BJ49" s="1054"/>
      <c r="BK49" s="1054"/>
      <c r="BL49" s="1054"/>
      <c r="BM49" s="322"/>
      <c r="BN49" s="322"/>
      <c r="BO49" s="324"/>
      <c r="BP49" s="324"/>
      <c r="BQ49" s="322"/>
      <c r="BR49" s="322"/>
      <c r="BS49" s="528"/>
      <c r="BT49" s="528"/>
      <c r="BU49" s="326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2"/>
      <c r="CL49" s="322"/>
      <c r="CM49" s="322"/>
    </row>
    <row r="50" spans="1:91" ht="9" customHeight="1" x14ac:dyDescent="0.2">
      <c r="A50" s="326"/>
      <c r="B50" s="326"/>
      <c r="C50" s="326"/>
      <c r="D50" s="326"/>
      <c r="E50" s="326"/>
      <c r="F50" s="326"/>
      <c r="G50" s="326"/>
      <c r="H50" s="379"/>
      <c r="I50" s="379"/>
      <c r="J50" s="379"/>
      <c r="K50" s="379"/>
      <c r="L50" s="379"/>
      <c r="M50" s="379"/>
      <c r="N50" s="379"/>
      <c r="O50" s="323"/>
      <c r="P50" s="326"/>
      <c r="Q50" s="497"/>
      <c r="R50" s="499"/>
      <c r="S50" s="343"/>
      <c r="T50" s="343"/>
      <c r="U50" s="324"/>
      <c r="V50" s="324"/>
      <c r="W50" s="343"/>
      <c r="X50" s="343"/>
      <c r="Y50" s="1054"/>
      <c r="Z50" s="1054"/>
      <c r="AA50" s="1054"/>
      <c r="AB50" s="338"/>
      <c r="AC50" s="1054"/>
      <c r="AD50" s="1054"/>
      <c r="AE50" s="1054"/>
      <c r="AF50" s="322"/>
      <c r="AG50" s="322"/>
      <c r="AH50" s="344"/>
      <c r="AI50" s="324"/>
      <c r="AJ50" s="324"/>
      <c r="AK50" s="324"/>
      <c r="AL50" s="324"/>
      <c r="AM50" s="343"/>
      <c r="AN50" s="343"/>
      <c r="AO50" s="324"/>
      <c r="AP50" s="324"/>
      <c r="AQ50" s="1083"/>
      <c r="AR50" s="1083"/>
      <c r="AS50" s="1083"/>
      <c r="AT50" s="1083"/>
      <c r="AU50" s="324"/>
      <c r="AV50" s="324"/>
      <c r="AW50" s="322"/>
      <c r="AX50" s="322"/>
      <c r="BA50" s="322"/>
      <c r="BB50" s="322"/>
      <c r="BC50" s="398"/>
      <c r="BD50" s="343"/>
      <c r="BE50" s="343"/>
      <c r="BF50" s="1054"/>
      <c r="BG50" s="1054"/>
      <c r="BH50" s="1054"/>
      <c r="BI50" s="338"/>
      <c r="BJ50" s="1054"/>
      <c r="BK50" s="1054"/>
      <c r="BL50" s="1054"/>
      <c r="BM50" s="322"/>
      <c r="BN50" s="322"/>
      <c r="BO50" s="324"/>
      <c r="BP50" s="324"/>
      <c r="BQ50" s="322"/>
      <c r="BR50" s="322"/>
      <c r="BS50" s="528"/>
      <c r="BT50" s="528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2"/>
      <c r="CL50" s="322"/>
      <c r="CM50" s="322"/>
    </row>
    <row r="51" spans="1:91" ht="9" customHeight="1" x14ac:dyDescent="0.2">
      <c r="A51" s="323"/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500"/>
      <c r="R51" s="500"/>
      <c r="S51" s="322"/>
      <c r="T51" s="322"/>
      <c r="U51" s="324"/>
      <c r="V51" s="324"/>
      <c r="W51" s="399"/>
      <c r="X51" s="399"/>
      <c r="Y51" s="322"/>
      <c r="Z51" s="322"/>
      <c r="AA51" s="322"/>
      <c r="AB51" s="322"/>
      <c r="AC51" s="322"/>
      <c r="AD51" s="322"/>
      <c r="AE51" s="322"/>
      <c r="AF51" s="322"/>
      <c r="AG51" s="322"/>
      <c r="AH51" s="344"/>
      <c r="AI51" s="322"/>
      <c r="AJ51" s="322"/>
      <c r="AK51" s="322"/>
      <c r="AL51" s="343"/>
      <c r="AM51" s="1076"/>
      <c r="AN51" s="1076"/>
      <c r="AO51" s="324"/>
      <c r="AP51" s="324"/>
      <c r="AQ51" s="1083"/>
      <c r="AR51" s="1083"/>
      <c r="AS51" s="1083"/>
      <c r="AT51" s="1083"/>
      <c r="AU51" s="324"/>
      <c r="AV51" s="324"/>
      <c r="AW51" s="330"/>
      <c r="AX51" s="330"/>
      <c r="AY51" s="322"/>
      <c r="AZ51" s="322"/>
      <c r="BA51" s="322"/>
      <c r="BB51" s="342"/>
      <c r="BC51" s="398"/>
      <c r="BD51" s="399"/>
      <c r="BE51" s="399"/>
      <c r="BF51" s="322"/>
      <c r="BG51" s="322"/>
      <c r="BH51" s="322"/>
      <c r="BI51" s="322"/>
      <c r="BJ51" s="322"/>
      <c r="BK51" s="322"/>
      <c r="BL51" s="322"/>
      <c r="BM51" s="322"/>
      <c r="BN51" s="322"/>
      <c r="BO51" s="322"/>
      <c r="BP51" s="322"/>
      <c r="BQ51" s="322"/>
      <c r="BR51" s="322"/>
      <c r="BS51" s="334"/>
      <c r="BT51" s="334"/>
      <c r="BU51" s="326"/>
      <c r="BV51" s="326"/>
      <c r="BW51" s="326"/>
      <c r="BX51" s="326"/>
      <c r="BY51" s="326"/>
      <c r="BZ51" s="326"/>
      <c r="CA51" s="326"/>
      <c r="CB51" s="326"/>
      <c r="CC51" s="326"/>
      <c r="CD51" s="326"/>
      <c r="CE51" s="326"/>
      <c r="CF51" s="326"/>
      <c r="CG51" s="326"/>
      <c r="CH51" s="326"/>
      <c r="CI51" s="326"/>
      <c r="CJ51" s="326"/>
      <c r="CK51" s="322"/>
      <c r="CL51" s="322"/>
      <c r="CM51" s="322"/>
    </row>
    <row r="52" spans="1:91" ht="9" customHeight="1" x14ac:dyDescent="0.2">
      <c r="A52" s="855" t="str">
        <f>IFERROR(VLOOKUP(Q52,'抽選会用 '!$C$27:$D$41,2,FALSE),"")</f>
        <v/>
      </c>
      <c r="B52" s="855"/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1088">
        <v>5</v>
      </c>
      <c r="R52" s="1088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84"/>
      <c r="AG52" s="384"/>
      <c r="AH52" s="385"/>
      <c r="AM52" s="1076"/>
      <c r="AN52" s="1076"/>
      <c r="AO52" s="324"/>
      <c r="AP52" s="324"/>
      <c r="AQ52" s="1083"/>
      <c r="AR52" s="1083"/>
      <c r="AS52" s="1083"/>
      <c r="AT52" s="1083"/>
      <c r="AU52" s="324"/>
      <c r="AV52" s="324"/>
      <c r="AW52" s="330"/>
      <c r="AX52" s="330"/>
      <c r="BC52" s="400"/>
      <c r="BD52" s="401"/>
      <c r="BE52" s="401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2"/>
      <c r="BS52" s="1089">
        <v>10</v>
      </c>
      <c r="BT52" s="1089"/>
      <c r="BU52" s="855" t="str">
        <f>IFERROR(VLOOKUP(BS52,'抽選会用 '!$C$27:$D$41,2,FALSE),"")</f>
        <v/>
      </c>
      <c r="BV52" s="855"/>
      <c r="BW52" s="855"/>
      <c r="BX52" s="855"/>
      <c r="BY52" s="855"/>
      <c r="BZ52" s="855"/>
      <c r="CA52" s="855"/>
      <c r="CB52" s="855"/>
      <c r="CC52" s="855"/>
      <c r="CD52" s="855"/>
      <c r="CE52" s="855"/>
      <c r="CF52" s="855"/>
      <c r="CG52" s="855"/>
      <c r="CH52" s="855"/>
      <c r="CI52" s="855"/>
      <c r="CJ52" s="855"/>
      <c r="CK52" s="322"/>
      <c r="CL52" s="322"/>
      <c r="CM52" s="322"/>
    </row>
    <row r="53" spans="1:91" ht="9" customHeight="1" x14ac:dyDescent="0.2">
      <c r="A53" s="855" t="str">
        <f>IFERROR(VLOOKUP(A52,'抽選会用 '!$C$7:$D$28,3,FALSE),"")</f>
        <v/>
      </c>
      <c r="B53" s="855"/>
      <c r="C53" s="855"/>
      <c r="D53" s="855"/>
      <c r="E53" s="855"/>
      <c r="F53" s="855"/>
      <c r="G53" s="855"/>
      <c r="H53" s="855"/>
      <c r="I53" s="855"/>
      <c r="J53" s="855"/>
      <c r="K53" s="855"/>
      <c r="L53" s="855"/>
      <c r="M53" s="855"/>
      <c r="N53" s="855"/>
      <c r="O53" s="855"/>
      <c r="P53" s="855"/>
      <c r="Q53" s="1088"/>
      <c r="R53" s="1088"/>
      <c r="S53" s="322"/>
      <c r="T53" s="322"/>
      <c r="U53" s="322"/>
      <c r="V53" s="342"/>
      <c r="W53" s="342"/>
      <c r="X53" s="342"/>
      <c r="Y53" s="342"/>
      <c r="Z53" s="342"/>
      <c r="AA53" s="342"/>
      <c r="AB53" s="342"/>
      <c r="AC53" s="342"/>
      <c r="AD53" s="342"/>
      <c r="AE53" s="322"/>
      <c r="AM53" s="343"/>
      <c r="AN53" s="343"/>
      <c r="AO53" s="324"/>
      <c r="AP53" s="324"/>
      <c r="AQ53" s="1083"/>
      <c r="AR53" s="1083"/>
      <c r="AS53" s="1083"/>
      <c r="AT53" s="1083"/>
      <c r="AU53" s="324"/>
      <c r="AV53" s="324"/>
      <c r="AW53" s="322"/>
      <c r="AX53" s="322"/>
      <c r="BC53" s="399"/>
      <c r="BD53" s="399"/>
      <c r="BE53" s="399"/>
      <c r="BF53" s="322"/>
      <c r="BG53" s="322"/>
      <c r="BH53" s="322"/>
      <c r="BI53" s="322"/>
      <c r="BJ53" s="322"/>
      <c r="BK53" s="322"/>
      <c r="BL53" s="322"/>
      <c r="BM53" s="322"/>
      <c r="BN53" s="322"/>
      <c r="BO53" s="322"/>
      <c r="BP53" s="322"/>
      <c r="BQ53" s="322"/>
      <c r="BR53" s="337"/>
      <c r="BS53" s="1089"/>
      <c r="BT53" s="1089"/>
      <c r="BU53" s="855" t="str">
        <f>IFERROR(VLOOKUP(BU52,'抽選会用 '!$C$7:$D$28,3,FALSE),"")</f>
        <v/>
      </c>
      <c r="BV53" s="855"/>
      <c r="BW53" s="855"/>
      <c r="BX53" s="855"/>
      <c r="BY53" s="855"/>
      <c r="BZ53" s="855"/>
      <c r="CA53" s="855"/>
      <c r="CB53" s="855"/>
      <c r="CC53" s="855"/>
      <c r="CD53" s="855"/>
      <c r="CE53" s="855"/>
      <c r="CF53" s="855"/>
      <c r="CG53" s="855"/>
      <c r="CH53" s="855"/>
      <c r="CI53" s="855"/>
      <c r="CJ53" s="855"/>
      <c r="CK53" s="322"/>
      <c r="CL53" s="322"/>
      <c r="CM53" s="322"/>
    </row>
    <row r="54" spans="1:91" ht="9" customHeight="1" x14ac:dyDescent="0.2">
      <c r="E54" s="323"/>
      <c r="F54" s="323"/>
      <c r="G54" s="452"/>
      <c r="H54" s="452"/>
      <c r="I54" s="452"/>
      <c r="J54" s="452"/>
      <c r="K54" s="452"/>
      <c r="L54" s="452"/>
      <c r="M54" s="452"/>
      <c r="N54" s="452"/>
      <c r="O54" s="323"/>
      <c r="P54" s="323"/>
      <c r="Q54" s="495"/>
      <c r="R54" s="495"/>
      <c r="S54" s="322"/>
      <c r="T54" s="322"/>
      <c r="U54" s="324"/>
      <c r="V54" s="324"/>
      <c r="W54" s="324"/>
      <c r="X54" s="322"/>
      <c r="Y54" s="322"/>
      <c r="Z54" s="324"/>
      <c r="AA54" s="324"/>
      <c r="AB54" s="324"/>
      <c r="AC54" s="322"/>
      <c r="AD54" s="322"/>
      <c r="AE54" s="322"/>
      <c r="AF54" s="342"/>
      <c r="AG54" s="342"/>
      <c r="AH54" s="342"/>
      <c r="AI54" s="322"/>
      <c r="AJ54" s="322"/>
      <c r="AK54" s="322"/>
      <c r="AL54" s="343"/>
      <c r="AM54" s="343"/>
      <c r="AN54" s="343"/>
      <c r="AO54" s="324"/>
      <c r="AP54" s="324"/>
      <c r="AQ54" s="1083"/>
      <c r="AR54" s="1083"/>
      <c r="AS54" s="1083"/>
      <c r="AT54" s="1083"/>
      <c r="AU54" s="324"/>
      <c r="AV54" s="324"/>
      <c r="AW54" s="322"/>
      <c r="AX54" s="322"/>
      <c r="AY54" s="322"/>
      <c r="AZ54" s="322"/>
      <c r="BA54" s="322"/>
      <c r="BB54" s="342"/>
      <c r="BC54" s="342"/>
      <c r="BD54" s="342"/>
      <c r="BE54" s="381"/>
      <c r="BF54" s="322"/>
      <c r="BG54" s="322"/>
      <c r="BH54" s="322"/>
      <c r="BI54" s="322"/>
      <c r="BJ54" s="322"/>
      <c r="BK54" s="322"/>
      <c r="BL54" s="322"/>
      <c r="BM54" s="322"/>
      <c r="BN54" s="322"/>
      <c r="BO54" s="322"/>
      <c r="BP54" s="322"/>
      <c r="BQ54" s="322"/>
      <c r="BR54" s="322"/>
      <c r="CK54" s="322"/>
      <c r="CL54" s="322"/>
      <c r="CM54" s="322"/>
    </row>
    <row r="55" spans="1:91" ht="9" customHeight="1" x14ac:dyDescent="0.2">
      <c r="E55" s="323"/>
      <c r="F55" s="323"/>
      <c r="G55" s="452"/>
      <c r="H55" s="452"/>
      <c r="I55" s="452"/>
      <c r="J55" s="452"/>
      <c r="K55" s="452"/>
      <c r="L55" s="452"/>
      <c r="M55" s="452"/>
      <c r="N55" s="452"/>
      <c r="O55" s="323"/>
      <c r="P55" s="323"/>
      <c r="Q55" s="323"/>
      <c r="R55" s="323"/>
      <c r="S55" s="322"/>
      <c r="T55" s="322"/>
      <c r="U55" s="324"/>
      <c r="V55" s="324"/>
      <c r="W55" s="324"/>
      <c r="X55" s="322"/>
      <c r="Y55" s="322"/>
      <c r="Z55" s="324"/>
      <c r="AA55" s="324"/>
      <c r="AB55" s="324"/>
      <c r="AC55" s="322"/>
      <c r="AD55" s="322"/>
      <c r="AE55" s="322"/>
      <c r="AF55" s="342"/>
      <c r="AG55" s="342"/>
      <c r="AH55" s="342"/>
      <c r="AI55" s="322"/>
      <c r="AJ55" s="322"/>
      <c r="AK55" s="322"/>
      <c r="AL55" s="343"/>
      <c r="AM55" s="343"/>
      <c r="AN55" s="343"/>
      <c r="AO55" s="324"/>
      <c r="AP55" s="324"/>
      <c r="AQ55" s="1083"/>
      <c r="AR55" s="1083"/>
      <c r="AS55" s="1083"/>
      <c r="AT55" s="1083"/>
      <c r="AU55" s="324"/>
      <c r="AV55" s="324"/>
      <c r="AW55" s="322"/>
      <c r="AX55" s="322"/>
      <c r="AY55" s="322"/>
      <c r="AZ55" s="322"/>
      <c r="BA55" s="322"/>
      <c r="BB55" s="342"/>
      <c r="BC55" s="342"/>
      <c r="BD55" s="342"/>
      <c r="BE55" s="343"/>
      <c r="BF55" s="343"/>
      <c r="BG55" s="324"/>
      <c r="BH55" s="324"/>
      <c r="BI55" s="324"/>
      <c r="BJ55" s="322"/>
      <c r="BK55" s="324"/>
      <c r="BL55" s="324"/>
      <c r="BM55" s="324"/>
      <c r="BN55" s="322"/>
      <c r="BO55" s="322"/>
      <c r="BP55" s="322"/>
      <c r="BQ55" s="322"/>
      <c r="BR55" s="322"/>
      <c r="CK55" s="322"/>
      <c r="CL55" s="322"/>
      <c r="CM55" s="322"/>
    </row>
    <row r="56" spans="1:91" ht="9" customHeight="1" x14ac:dyDescent="0.2">
      <c r="E56" s="323"/>
      <c r="F56" s="323"/>
      <c r="G56" s="452"/>
      <c r="H56" s="452"/>
      <c r="I56" s="452"/>
      <c r="J56" s="452"/>
      <c r="K56" s="452"/>
      <c r="L56" s="452"/>
      <c r="M56" s="452"/>
      <c r="N56" s="452"/>
      <c r="O56" s="323"/>
      <c r="P56" s="323"/>
      <c r="Q56" s="323"/>
      <c r="R56" s="323"/>
      <c r="S56" s="322"/>
      <c r="T56" s="322"/>
      <c r="U56" s="324"/>
      <c r="V56" s="324"/>
      <c r="W56" s="324"/>
      <c r="X56" s="322"/>
      <c r="Y56" s="322"/>
      <c r="Z56" s="324"/>
      <c r="AA56" s="324"/>
      <c r="AB56" s="324"/>
      <c r="AC56" s="322"/>
      <c r="AD56" s="322"/>
      <c r="AM56" s="343"/>
      <c r="AN56" s="343"/>
      <c r="AO56" s="324"/>
      <c r="AP56" s="324"/>
      <c r="AQ56" s="1083"/>
      <c r="AR56" s="1083"/>
      <c r="AS56" s="1083"/>
      <c r="AT56" s="1083"/>
      <c r="AU56" s="324"/>
      <c r="AV56" s="324"/>
      <c r="AW56" s="322"/>
      <c r="AX56" s="322"/>
      <c r="BE56" s="343"/>
      <c r="BF56" s="343"/>
      <c r="BG56" s="324"/>
      <c r="BH56" s="324"/>
      <c r="BI56" s="324"/>
      <c r="BJ56" s="322"/>
      <c r="BK56" s="324"/>
      <c r="BL56" s="324"/>
      <c r="BM56" s="324"/>
      <c r="BN56" s="322"/>
      <c r="BO56" s="322"/>
      <c r="BP56" s="322"/>
      <c r="BQ56" s="322"/>
      <c r="BR56" s="322"/>
      <c r="CK56" s="322"/>
      <c r="CL56" s="322"/>
      <c r="CM56" s="322"/>
    </row>
    <row r="57" spans="1:91" ht="9" customHeight="1" x14ac:dyDescent="0.2">
      <c r="E57" s="323"/>
      <c r="F57" s="323"/>
      <c r="G57" s="452"/>
      <c r="H57" s="452"/>
      <c r="I57" s="452"/>
      <c r="J57" s="452"/>
      <c r="K57" s="452"/>
      <c r="L57" s="452"/>
      <c r="M57" s="452"/>
      <c r="N57" s="452"/>
      <c r="O57" s="323"/>
      <c r="P57" s="323"/>
      <c r="Q57" s="323"/>
      <c r="R57" s="323"/>
      <c r="S57" s="322"/>
      <c r="T57" s="322"/>
      <c r="U57" s="324"/>
      <c r="V57" s="324"/>
      <c r="W57" s="324"/>
      <c r="X57" s="322"/>
      <c r="Y57" s="322"/>
      <c r="Z57" s="324"/>
      <c r="AA57" s="324"/>
      <c r="AB57" s="324"/>
      <c r="AC57" s="322"/>
      <c r="AD57" s="322"/>
      <c r="AM57" s="328"/>
      <c r="AN57" s="328"/>
      <c r="AO57" s="324"/>
      <c r="AP57" s="324"/>
      <c r="AQ57" s="1083"/>
      <c r="AR57" s="1083"/>
      <c r="AS57" s="1083"/>
      <c r="AT57" s="1083"/>
      <c r="AU57" s="324"/>
      <c r="AV57" s="324"/>
      <c r="AW57" s="330"/>
      <c r="AX57" s="330"/>
      <c r="BE57" s="328"/>
      <c r="BF57" s="328"/>
      <c r="BG57" s="324"/>
      <c r="BH57" s="324"/>
      <c r="BI57" s="324"/>
      <c r="BJ57" s="322"/>
      <c r="BK57" s="324"/>
      <c r="BL57" s="324"/>
      <c r="BM57" s="324"/>
      <c r="BN57" s="330"/>
      <c r="BO57" s="330"/>
      <c r="BP57" s="322"/>
      <c r="BQ57" s="322"/>
      <c r="BR57" s="322"/>
      <c r="CK57" s="322"/>
      <c r="CL57" s="322"/>
      <c r="CM57" s="322"/>
    </row>
    <row r="58" spans="1:91" ht="9" customHeight="1" x14ac:dyDescent="0.2">
      <c r="E58" s="323"/>
      <c r="F58" s="323"/>
      <c r="G58" s="452"/>
      <c r="H58" s="452"/>
      <c r="I58" s="452"/>
      <c r="J58" s="452"/>
      <c r="K58" s="452"/>
      <c r="L58" s="452"/>
      <c r="M58" s="452"/>
      <c r="N58" s="452"/>
      <c r="O58" s="323"/>
      <c r="P58" s="323"/>
      <c r="Q58" s="323"/>
      <c r="R58" s="323"/>
      <c r="S58" s="322"/>
      <c r="T58" s="322"/>
      <c r="U58" s="324"/>
      <c r="V58" s="324"/>
      <c r="W58" s="324"/>
      <c r="X58" s="322"/>
      <c r="Y58" s="322"/>
      <c r="Z58" s="324"/>
      <c r="AA58" s="324"/>
      <c r="AB58" s="324"/>
      <c r="AC58" s="322"/>
      <c r="AD58" s="322"/>
      <c r="AM58" s="328"/>
      <c r="AN58" s="328"/>
      <c r="AO58" s="324"/>
      <c r="AP58" s="324"/>
      <c r="AQ58" s="1083"/>
      <c r="AR58" s="1083"/>
      <c r="AS58" s="1083"/>
      <c r="AT58" s="1083"/>
      <c r="AU58" s="324"/>
      <c r="AV58" s="324"/>
      <c r="AW58" s="330"/>
      <c r="AX58" s="330"/>
      <c r="BE58" s="328"/>
      <c r="BF58" s="328"/>
      <c r="BG58" s="324"/>
      <c r="BH58" s="324"/>
      <c r="BI58" s="324"/>
      <c r="BJ58" s="322"/>
      <c r="BK58" s="324"/>
      <c r="BL58" s="324"/>
      <c r="BM58" s="324"/>
      <c r="BN58" s="330"/>
      <c r="BO58" s="330"/>
      <c r="BP58" s="322"/>
      <c r="BQ58" s="322"/>
      <c r="BR58" s="322"/>
      <c r="CK58" s="322"/>
      <c r="CL58" s="322"/>
      <c r="CM58" s="322"/>
    </row>
    <row r="59" spans="1:91" ht="9" customHeight="1" x14ac:dyDescent="0.2">
      <c r="E59" s="323"/>
      <c r="F59" s="323"/>
      <c r="G59" s="452"/>
      <c r="H59" s="452"/>
      <c r="I59" s="452"/>
      <c r="J59" s="452"/>
      <c r="K59" s="452"/>
      <c r="L59" s="452"/>
      <c r="M59" s="452"/>
      <c r="N59" s="452"/>
      <c r="O59" s="323"/>
      <c r="P59" s="323"/>
      <c r="Q59" s="323"/>
      <c r="R59" s="323"/>
      <c r="S59" s="322"/>
      <c r="T59" s="322"/>
      <c r="U59" s="324"/>
      <c r="V59" s="324"/>
      <c r="W59" s="324"/>
      <c r="X59" s="322"/>
      <c r="Y59" s="322"/>
      <c r="Z59" s="324"/>
      <c r="AA59" s="324"/>
      <c r="AB59" s="324"/>
      <c r="AC59" s="322"/>
      <c r="AD59" s="322"/>
      <c r="AM59" s="343"/>
      <c r="AN59" s="343"/>
      <c r="AO59" s="324"/>
      <c r="AP59" s="324"/>
      <c r="AQ59" s="1083"/>
      <c r="AR59" s="1083"/>
      <c r="AS59" s="1083"/>
      <c r="AT59" s="1083"/>
      <c r="AU59" s="324"/>
      <c r="AV59" s="324"/>
      <c r="AW59" s="322"/>
      <c r="AX59" s="322"/>
      <c r="BE59" s="343"/>
      <c r="BF59" s="343"/>
      <c r="BG59" s="324"/>
      <c r="BH59" s="324"/>
      <c r="BI59" s="324"/>
      <c r="BJ59" s="322"/>
      <c r="BK59" s="324"/>
      <c r="BL59" s="324"/>
      <c r="BM59" s="324"/>
      <c r="BN59" s="322"/>
      <c r="BO59" s="322"/>
      <c r="BP59" s="322"/>
      <c r="BQ59" s="322"/>
      <c r="BR59" s="322"/>
      <c r="CK59" s="322"/>
      <c r="CL59" s="322"/>
      <c r="CM59" s="322"/>
    </row>
    <row r="60" spans="1:91" ht="9" customHeight="1" x14ac:dyDescent="0.2">
      <c r="E60" s="323"/>
      <c r="F60" s="323"/>
      <c r="G60" s="452"/>
      <c r="H60" s="452"/>
      <c r="I60" s="452"/>
      <c r="J60" s="452"/>
      <c r="K60" s="452"/>
      <c r="L60" s="452"/>
      <c r="M60" s="452"/>
      <c r="N60" s="452"/>
      <c r="O60" s="323"/>
      <c r="P60" s="323"/>
      <c r="Q60" s="323"/>
      <c r="R60" s="323"/>
      <c r="S60" s="322"/>
      <c r="T60" s="322"/>
      <c r="U60" s="324"/>
      <c r="V60" s="324"/>
      <c r="W60" s="324"/>
      <c r="X60" s="322"/>
      <c r="Y60" s="322"/>
      <c r="Z60" s="324"/>
      <c r="AA60" s="324"/>
      <c r="AB60" s="324"/>
      <c r="AC60" s="322"/>
      <c r="AD60" s="322"/>
      <c r="AE60" s="322"/>
      <c r="AF60" s="342"/>
      <c r="AG60" s="342"/>
      <c r="AH60" s="342"/>
      <c r="AI60" s="322"/>
      <c r="AJ60" s="322"/>
      <c r="AK60" s="322"/>
      <c r="AL60" s="343"/>
      <c r="AM60" s="343"/>
      <c r="AN60" s="343"/>
      <c r="AO60" s="324"/>
      <c r="AP60" s="324"/>
      <c r="AQ60" s="1083"/>
      <c r="AR60" s="1083"/>
      <c r="AS60" s="1083"/>
      <c r="AT60" s="1083"/>
      <c r="AU60" s="324"/>
      <c r="AV60" s="324"/>
      <c r="AW60" s="322"/>
      <c r="AX60" s="322"/>
      <c r="AY60" s="322"/>
      <c r="AZ60" s="322"/>
      <c r="BA60" s="322"/>
      <c r="BB60" s="322"/>
      <c r="BC60" s="322"/>
      <c r="BD60" s="322"/>
      <c r="BE60" s="343"/>
      <c r="BF60" s="343"/>
      <c r="BG60" s="324"/>
      <c r="BH60" s="324"/>
      <c r="BI60" s="324"/>
      <c r="BJ60" s="322"/>
      <c r="BK60" s="324"/>
      <c r="BL60" s="324"/>
      <c r="BM60" s="324"/>
      <c r="BN60" s="322"/>
      <c r="BO60" s="322"/>
      <c r="BP60" s="322"/>
      <c r="BQ60" s="322"/>
      <c r="BR60" s="322"/>
      <c r="CK60" s="322"/>
      <c r="CL60" s="322"/>
      <c r="CM60" s="322"/>
    </row>
    <row r="61" spans="1:91" ht="9" customHeight="1" x14ac:dyDescent="0.2">
      <c r="AF61" s="342"/>
      <c r="AG61" s="342"/>
      <c r="AH61" s="342"/>
      <c r="AI61" s="322"/>
      <c r="AJ61" s="322"/>
      <c r="AK61" s="322"/>
      <c r="AL61" s="343"/>
      <c r="AM61" s="343"/>
      <c r="AN61" s="343"/>
      <c r="AO61" s="324"/>
      <c r="AP61" s="324"/>
      <c r="AQ61" s="1083"/>
      <c r="AR61" s="1083"/>
      <c r="AS61" s="1083"/>
      <c r="AT61" s="1083"/>
      <c r="AU61" s="324"/>
      <c r="AV61" s="324"/>
      <c r="AW61" s="322"/>
      <c r="AX61" s="322"/>
      <c r="AY61" s="322"/>
      <c r="AZ61" s="322"/>
      <c r="BA61" s="322"/>
      <c r="BB61" s="322"/>
      <c r="BC61" s="342"/>
      <c r="BD61" s="380"/>
      <c r="BE61" s="380"/>
      <c r="BF61" s="380"/>
    </row>
    <row r="62" spans="1:91" ht="9" customHeight="1" x14ac:dyDescent="0.2">
      <c r="A62" s="855" t="str">
        <f>IFERROR(VLOOKUP(Q62,'抽選会用 '!$C$27:$D$41,2,FALSE),"")</f>
        <v/>
      </c>
      <c r="B62" s="855"/>
      <c r="C62" s="855"/>
      <c r="D62" s="855"/>
      <c r="E62" s="855"/>
      <c r="F62" s="855"/>
      <c r="G62" s="855"/>
      <c r="H62" s="855"/>
      <c r="I62" s="855"/>
      <c r="J62" s="855"/>
      <c r="K62" s="855"/>
      <c r="L62" s="855"/>
      <c r="M62" s="855"/>
      <c r="N62" s="855"/>
      <c r="O62" s="855"/>
      <c r="P62" s="855"/>
      <c r="Q62" s="1053"/>
      <c r="R62" s="1053"/>
      <c r="S62" s="330"/>
      <c r="T62" s="322"/>
      <c r="U62" s="324"/>
      <c r="V62" s="324"/>
      <c r="W62" s="324"/>
      <c r="X62" s="322"/>
      <c r="Y62" s="322"/>
      <c r="Z62" s="324"/>
      <c r="AA62" s="324"/>
      <c r="AB62" s="324"/>
      <c r="AC62" s="330"/>
      <c r="AD62" s="330"/>
      <c r="AE62" s="322"/>
      <c r="AF62" s="342"/>
      <c r="AG62" s="342"/>
      <c r="AH62" s="342"/>
      <c r="AI62" s="322"/>
      <c r="AJ62" s="322"/>
      <c r="AK62" s="322"/>
      <c r="AL62" s="343"/>
      <c r="AM62" s="343"/>
      <c r="AN62" s="343"/>
      <c r="AO62" s="324"/>
      <c r="AP62" s="324"/>
      <c r="AQ62" s="1083"/>
      <c r="AR62" s="1083"/>
      <c r="AS62" s="1083"/>
      <c r="AT62" s="1083"/>
      <c r="AU62" s="324"/>
      <c r="AV62" s="324"/>
      <c r="AW62" s="322"/>
      <c r="AX62" s="322"/>
      <c r="AY62" s="322"/>
      <c r="AZ62" s="322"/>
      <c r="BA62" s="322"/>
      <c r="BB62" s="322"/>
      <c r="BC62" s="342"/>
      <c r="BD62" s="380"/>
      <c r="BE62" s="380"/>
      <c r="BF62" s="380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2"/>
      <c r="BR62" s="322"/>
      <c r="BS62" s="1056"/>
      <c r="BT62" s="1056"/>
      <c r="BU62" s="855" t="str">
        <f>IFERROR(VLOOKUP(BS62,'抽選会用 '!$C$27:$D$41,2,FALSE),"")</f>
        <v/>
      </c>
      <c r="BV62" s="855"/>
      <c r="BW62" s="855"/>
      <c r="BX62" s="855"/>
      <c r="BY62" s="855"/>
      <c r="BZ62" s="855"/>
      <c r="CA62" s="855"/>
      <c r="CB62" s="855"/>
      <c r="CC62" s="855"/>
      <c r="CD62" s="855"/>
      <c r="CE62" s="855"/>
      <c r="CF62" s="855"/>
      <c r="CG62" s="855"/>
      <c r="CH62" s="855"/>
      <c r="CI62" s="855"/>
      <c r="CJ62" s="855"/>
      <c r="CK62" s="322"/>
      <c r="CL62" s="322"/>
      <c r="CM62" s="322"/>
    </row>
    <row r="63" spans="1:91" ht="10.050000000000001" customHeight="1" x14ac:dyDescent="0.2">
      <c r="A63" s="855" t="str">
        <f>IFERROR(VLOOKUP(A62,'抽選会用 '!$C$7:$D$28,3,FALSE),"")</f>
        <v/>
      </c>
      <c r="B63" s="855"/>
      <c r="C63" s="855"/>
      <c r="D63" s="855"/>
      <c r="E63" s="855"/>
      <c r="F63" s="855"/>
      <c r="G63" s="855"/>
      <c r="H63" s="855"/>
      <c r="I63" s="855"/>
      <c r="J63" s="855"/>
      <c r="K63" s="855"/>
      <c r="L63" s="855"/>
      <c r="M63" s="855"/>
      <c r="N63" s="855"/>
      <c r="O63" s="855"/>
      <c r="P63" s="855"/>
      <c r="Q63" s="1053"/>
      <c r="R63" s="1053"/>
      <c r="S63" s="322"/>
      <c r="T63" s="322"/>
      <c r="U63" s="322"/>
      <c r="V63" s="322"/>
      <c r="W63" s="324"/>
      <c r="X63" s="324"/>
      <c r="Y63" s="324"/>
      <c r="Z63" s="322"/>
      <c r="AA63" s="322"/>
      <c r="AB63" s="322"/>
      <c r="AC63" s="324"/>
      <c r="AD63" s="324"/>
      <c r="AE63" s="322"/>
      <c r="AF63" s="322"/>
      <c r="AG63" s="322"/>
      <c r="AH63" s="322"/>
      <c r="AI63" s="322"/>
      <c r="AJ63" s="322"/>
      <c r="AK63" s="322"/>
      <c r="AL63" s="322"/>
      <c r="AM63" s="322"/>
      <c r="AN63" s="322"/>
      <c r="AO63" s="322"/>
      <c r="AP63" s="322"/>
      <c r="AQ63" s="322"/>
      <c r="AR63" s="322"/>
      <c r="AS63" s="322"/>
      <c r="AT63" s="322"/>
      <c r="AU63" s="322"/>
      <c r="AV63" s="322"/>
      <c r="AW63" s="322"/>
      <c r="AX63" s="322"/>
      <c r="AY63" s="322"/>
      <c r="AZ63" s="322"/>
      <c r="BA63" s="322"/>
      <c r="BB63" s="322"/>
      <c r="BC63" s="322"/>
      <c r="BD63" s="322"/>
      <c r="BE63" s="381"/>
      <c r="BF63" s="322"/>
      <c r="BG63" s="322"/>
      <c r="BH63" s="322"/>
      <c r="BI63" s="322"/>
      <c r="BJ63" s="322"/>
      <c r="BK63" s="322"/>
      <c r="BL63" s="322"/>
      <c r="BM63" s="322"/>
      <c r="BN63" s="322"/>
      <c r="BO63" s="322"/>
      <c r="BP63" s="322"/>
      <c r="BQ63" s="322"/>
      <c r="BR63" s="337"/>
      <c r="BS63" s="1056"/>
      <c r="BT63" s="1056"/>
      <c r="BU63" s="855" t="str">
        <f>IFERROR(VLOOKUP(BU62,'抽選会用 '!$C$7:$D$28,3,FALSE),"")</f>
        <v/>
      </c>
      <c r="BV63" s="855"/>
      <c r="BW63" s="855"/>
      <c r="BX63" s="855"/>
      <c r="BY63" s="855"/>
      <c r="BZ63" s="855"/>
      <c r="CA63" s="855"/>
      <c r="CB63" s="855"/>
      <c r="CC63" s="855"/>
      <c r="CD63" s="855"/>
      <c r="CE63" s="855"/>
      <c r="CF63" s="855"/>
      <c r="CG63" s="855"/>
      <c r="CH63" s="855"/>
      <c r="CI63" s="855"/>
      <c r="CJ63" s="855"/>
      <c r="CK63" s="322"/>
      <c r="CL63" s="322"/>
      <c r="CM63" s="322"/>
    </row>
    <row r="64" spans="1:91" ht="10.050000000000001" customHeight="1" x14ac:dyDescent="0.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36"/>
      <c r="R64" s="336"/>
      <c r="S64" s="322"/>
      <c r="T64" s="322"/>
      <c r="U64" s="322"/>
      <c r="V64" s="322"/>
      <c r="W64" s="324"/>
      <c r="X64" s="324"/>
      <c r="Y64" s="324"/>
      <c r="Z64" s="322"/>
      <c r="AA64" s="341"/>
      <c r="AB64" s="341"/>
      <c r="AC64" s="341"/>
      <c r="AD64" s="341"/>
      <c r="BG64" s="341"/>
      <c r="BH64" s="341"/>
      <c r="BI64" s="341"/>
      <c r="BJ64" s="341"/>
      <c r="BK64" s="322"/>
      <c r="BL64" s="322"/>
      <c r="BM64" s="322"/>
      <c r="BN64" s="322"/>
      <c r="BO64" s="322"/>
      <c r="BP64" s="322"/>
      <c r="BQ64" s="322"/>
      <c r="BR64" s="337"/>
      <c r="BS64" s="373"/>
      <c r="BT64" s="373"/>
      <c r="BU64" s="360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</row>
    <row r="65" spans="1:91" ht="10.050000000000001" customHeight="1" x14ac:dyDescent="0.2">
      <c r="A65" s="328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57"/>
      <c r="N65" s="357"/>
      <c r="O65" s="357"/>
      <c r="Q65" s="329"/>
      <c r="R65" s="329"/>
      <c r="S65" s="322"/>
      <c r="T65" s="330"/>
      <c r="U65" s="330"/>
      <c r="V65" s="322"/>
      <c r="W65" s="324"/>
      <c r="X65" s="324"/>
      <c r="Y65" s="324"/>
      <c r="Z65" s="322"/>
      <c r="AA65" s="341"/>
      <c r="AB65" s="341"/>
      <c r="AC65" s="341"/>
      <c r="AD65" s="341"/>
      <c r="AE65" s="322"/>
      <c r="AF65" s="322"/>
      <c r="AG65" s="322"/>
      <c r="AH65" s="322"/>
      <c r="AI65" s="323"/>
      <c r="AJ65" s="323"/>
      <c r="AK65" s="323"/>
      <c r="AL65" s="323"/>
      <c r="AM65" s="323"/>
      <c r="AN65" s="323"/>
      <c r="AO65" s="323"/>
      <c r="AP65" s="323"/>
      <c r="AQ65" s="323"/>
      <c r="AR65" s="323"/>
      <c r="AS65" s="323"/>
      <c r="AT65" s="323"/>
      <c r="AU65" s="323"/>
      <c r="AV65" s="323"/>
      <c r="AW65" s="322"/>
      <c r="AX65" s="322"/>
      <c r="AY65" s="322"/>
      <c r="AZ65" s="322"/>
      <c r="BA65" s="322"/>
      <c r="BB65" s="322"/>
      <c r="BC65" s="322"/>
      <c r="BD65" s="322"/>
      <c r="BE65" s="381"/>
      <c r="BF65" s="322"/>
      <c r="BG65" s="341"/>
      <c r="BH65" s="341"/>
      <c r="BI65" s="341"/>
      <c r="BJ65" s="341"/>
      <c r="BK65" s="322"/>
      <c r="BL65" s="322"/>
      <c r="BM65" s="322"/>
      <c r="BN65" s="322"/>
      <c r="BO65" s="322"/>
      <c r="BP65" s="322"/>
      <c r="BQ65" s="322"/>
      <c r="BR65" s="322"/>
      <c r="BU65" s="322"/>
      <c r="BV65" s="341"/>
      <c r="BW65" s="341"/>
      <c r="BX65" s="341"/>
      <c r="BY65" s="322"/>
      <c r="BZ65" s="322"/>
      <c r="CA65" s="322"/>
      <c r="CB65" s="322"/>
      <c r="CC65" s="322"/>
      <c r="CD65" s="322"/>
      <c r="CE65" s="322"/>
      <c r="CF65" s="322"/>
      <c r="CG65" s="322"/>
      <c r="CH65" s="322"/>
      <c r="CI65" s="322"/>
      <c r="CJ65" s="322"/>
      <c r="CK65" s="322"/>
      <c r="CL65" s="322"/>
      <c r="CM65" s="322"/>
    </row>
    <row r="66" spans="1:91" ht="10.050000000000001" customHeight="1" x14ac:dyDescent="0.2">
      <c r="M66" s="357"/>
      <c r="N66" s="357"/>
      <c r="O66" s="357"/>
      <c r="BV66" s="341"/>
      <c r="BW66" s="341"/>
      <c r="BX66" s="341"/>
    </row>
    <row r="67" spans="1:91" ht="10.050000000000001" customHeight="1" x14ac:dyDescent="0.2">
      <c r="M67" s="357"/>
      <c r="N67" s="357"/>
      <c r="O67" s="357"/>
      <c r="BV67" s="341"/>
      <c r="BW67" s="341"/>
      <c r="BX67" s="341"/>
    </row>
    <row r="68" spans="1:91" ht="9" customHeight="1" x14ac:dyDescent="0.2">
      <c r="M68" s="357"/>
      <c r="N68" s="357"/>
      <c r="O68" s="357"/>
      <c r="AL68" s="1084" t="s">
        <v>81</v>
      </c>
      <c r="AM68" s="1084"/>
      <c r="AN68" s="1084"/>
      <c r="AO68" s="1084"/>
      <c r="AP68" s="1084"/>
      <c r="AQ68" s="1084"/>
      <c r="AR68" s="1084"/>
      <c r="AS68" s="1084"/>
      <c r="AT68" s="1084"/>
      <c r="AU68" s="1084"/>
      <c r="AV68" s="1084"/>
      <c r="AW68" s="1084"/>
      <c r="AX68" s="1084"/>
      <c r="AY68" s="1084"/>
      <c r="AZ68" s="1084"/>
      <c r="BA68" s="1084"/>
      <c r="BB68" s="1093" t="s">
        <v>82</v>
      </c>
      <c r="BC68" s="1093"/>
      <c r="BD68" s="1093"/>
      <c r="BE68" s="1093"/>
      <c r="BF68" s="1093"/>
      <c r="BG68" s="1093"/>
      <c r="BV68" s="341"/>
      <c r="BW68" s="341"/>
      <c r="BX68" s="341"/>
    </row>
    <row r="69" spans="1:91" ht="9" customHeight="1" x14ac:dyDescent="0.2">
      <c r="M69" s="357"/>
      <c r="N69" s="357"/>
      <c r="O69" s="357"/>
      <c r="AL69" s="1084"/>
      <c r="AM69" s="1084"/>
      <c r="AN69" s="1084"/>
      <c r="AO69" s="1084"/>
      <c r="AP69" s="1084"/>
      <c r="AQ69" s="1084"/>
      <c r="AR69" s="1084"/>
      <c r="AS69" s="1084"/>
      <c r="AT69" s="1084"/>
      <c r="AU69" s="1084"/>
      <c r="AV69" s="1084"/>
      <c r="AW69" s="1084"/>
      <c r="AX69" s="1084"/>
      <c r="AY69" s="1084"/>
      <c r="AZ69" s="1084"/>
      <c r="BA69" s="1084"/>
      <c r="BB69" s="1093"/>
      <c r="BC69" s="1093"/>
      <c r="BD69" s="1093"/>
      <c r="BE69" s="1093"/>
      <c r="BF69" s="1093"/>
      <c r="BG69" s="1093"/>
      <c r="BV69" s="341"/>
      <c r="BW69" s="341"/>
      <c r="BX69" s="341"/>
    </row>
    <row r="70" spans="1:91" ht="9" customHeight="1" x14ac:dyDescent="0.2"/>
    <row r="71" spans="1:91" ht="9" customHeight="1" x14ac:dyDescent="0.2"/>
    <row r="72" spans="1:91" ht="9" customHeight="1" x14ac:dyDescent="0.2"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60"/>
      <c r="Q72" s="855" t="str">
        <f>IFERROR(VLOOKUP(AG72,'抽選会用 '!$C$27:$D$41,2,FALSE),"")</f>
        <v/>
      </c>
      <c r="R72" s="855"/>
      <c r="S72" s="855"/>
      <c r="T72" s="855"/>
      <c r="U72" s="855"/>
      <c r="V72" s="855"/>
      <c r="W72" s="855"/>
      <c r="X72" s="855"/>
      <c r="Y72" s="855"/>
      <c r="Z72" s="855"/>
      <c r="AA72" s="855"/>
      <c r="AB72" s="855"/>
      <c r="AC72" s="855"/>
      <c r="AD72" s="855"/>
      <c r="AE72" s="855"/>
      <c r="AF72" s="855"/>
      <c r="AG72" s="1088"/>
      <c r="AH72" s="1088"/>
      <c r="AI72" s="336"/>
      <c r="AJ72" s="336"/>
      <c r="AK72" s="336"/>
      <c r="AL72" s="336"/>
      <c r="AM72" s="336"/>
      <c r="AN72" s="322"/>
      <c r="AO72" s="322"/>
      <c r="AP72" s="322"/>
      <c r="AQ72" s="322"/>
      <c r="AR72" s="324"/>
      <c r="AS72" s="412"/>
      <c r="AT72" s="324"/>
      <c r="AU72" s="322"/>
      <c r="AV72" s="322"/>
      <c r="AW72" s="322"/>
      <c r="AX72" s="322"/>
      <c r="AY72" s="322"/>
      <c r="AZ72" s="324"/>
      <c r="BA72" s="324"/>
      <c r="BB72" s="1089"/>
      <c r="BC72" s="1089"/>
      <c r="BD72" s="855" t="str">
        <f>IFERROR(VLOOKUP(BB72,'抽選会用 '!$C$27:$D$41,2,FALSE),"")</f>
        <v/>
      </c>
      <c r="BE72" s="855"/>
      <c r="BF72" s="855"/>
      <c r="BG72" s="855"/>
      <c r="BH72" s="855"/>
      <c r="BI72" s="855"/>
      <c r="BJ72" s="855"/>
      <c r="BK72" s="855"/>
      <c r="BL72" s="855"/>
      <c r="BM72" s="855"/>
      <c r="BN72" s="855"/>
      <c r="BO72" s="855"/>
      <c r="BP72" s="855"/>
      <c r="BQ72" s="855"/>
      <c r="BR72" s="855"/>
      <c r="BS72" s="855"/>
    </row>
    <row r="73" spans="1:91" ht="9" customHeight="1" x14ac:dyDescent="0.2"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60"/>
      <c r="Q73" s="855" t="str">
        <f>IFERROR(VLOOKUP(Q72,'抽選会用 '!$C$7:$D$28,3,FALSE),"")</f>
        <v/>
      </c>
      <c r="R73" s="855"/>
      <c r="S73" s="855"/>
      <c r="T73" s="855"/>
      <c r="U73" s="855"/>
      <c r="V73" s="855"/>
      <c r="W73" s="855"/>
      <c r="X73" s="855"/>
      <c r="Y73" s="855"/>
      <c r="Z73" s="855"/>
      <c r="AA73" s="855"/>
      <c r="AB73" s="855"/>
      <c r="AC73" s="855"/>
      <c r="AD73" s="855"/>
      <c r="AE73" s="855"/>
      <c r="AF73" s="855"/>
      <c r="AG73" s="1088"/>
      <c r="AH73" s="1088"/>
      <c r="AI73" s="359"/>
      <c r="AJ73" s="359"/>
      <c r="AK73" s="359"/>
      <c r="AL73" s="359"/>
      <c r="AM73" s="359"/>
      <c r="AN73" s="338"/>
      <c r="AO73" s="338"/>
      <c r="AP73" s="338"/>
      <c r="AQ73" s="338"/>
      <c r="AR73" s="339"/>
      <c r="AS73" s="339"/>
      <c r="AT73" s="339"/>
      <c r="AU73" s="338"/>
      <c r="AV73" s="367"/>
      <c r="AW73" s="367"/>
      <c r="AX73" s="367"/>
      <c r="AY73" s="367"/>
      <c r="AZ73" s="367"/>
      <c r="BA73" s="367"/>
      <c r="BB73" s="1089"/>
      <c r="BC73" s="1089"/>
      <c r="BD73" s="855" t="str">
        <f>IFERROR(VLOOKUP(BD72,'抽選会用 '!$C$7:$D$28,3,FALSE),"")</f>
        <v/>
      </c>
      <c r="BE73" s="855"/>
      <c r="BF73" s="855"/>
      <c r="BG73" s="855"/>
      <c r="BH73" s="855"/>
      <c r="BI73" s="855"/>
      <c r="BJ73" s="855"/>
      <c r="BK73" s="855"/>
      <c r="BL73" s="855"/>
      <c r="BM73" s="855"/>
      <c r="BN73" s="855"/>
      <c r="BO73" s="855"/>
      <c r="BP73" s="855"/>
      <c r="BQ73" s="855"/>
      <c r="BR73" s="855"/>
      <c r="BS73" s="855"/>
    </row>
    <row r="74" spans="1:91" ht="9" customHeight="1" x14ac:dyDescent="0.2"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0"/>
      <c r="X74" s="360"/>
      <c r="Y74" s="360"/>
      <c r="Z74" s="360"/>
      <c r="AD74" s="357"/>
      <c r="AE74" s="357"/>
      <c r="AF74" s="357"/>
      <c r="AG74" s="357"/>
      <c r="AH74" s="357"/>
      <c r="AI74" s="322"/>
      <c r="AJ74" s="322"/>
      <c r="AK74" s="322"/>
      <c r="AL74" s="329"/>
      <c r="AM74" s="329"/>
      <c r="AN74" s="322"/>
      <c r="AO74" s="330"/>
      <c r="AP74" s="330"/>
      <c r="AQ74" s="322"/>
      <c r="AR74" s="324"/>
      <c r="AS74" s="324"/>
      <c r="AT74" s="324"/>
      <c r="AU74" s="322"/>
      <c r="AV74" s="341"/>
      <c r="AW74" s="341"/>
      <c r="AX74" s="341"/>
      <c r="AY74" s="341"/>
      <c r="AZ74" s="341"/>
      <c r="BA74" s="341"/>
      <c r="BB74" s="322"/>
      <c r="BC74" s="322"/>
    </row>
    <row r="75" spans="1:91" ht="9" customHeight="1" x14ac:dyDescent="0.2">
      <c r="K75" s="360" t="str">
        <f>IFERROR(VLOOKUP(K74,'抽選会用 '!$C$7:$D$28,3,FALSE),"")</f>
        <v/>
      </c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D75" s="357"/>
      <c r="AE75" s="357"/>
      <c r="AF75" s="357"/>
      <c r="AG75" s="357"/>
      <c r="AH75" s="357"/>
      <c r="AI75" s="322"/>
      <c r="AJ75" s="322"/>
      <c r="AK75" s="322"/>
      <c r="AL75" s="322"/>
      <c r="AM75" s="343"/>
      <c r="AN75" s="343"/>
      <c r="AO75" s="1054"/>
      <c r="AP75" s="1054"/>
      <c r="AQ75" s="1054"/>
      <c r="AR75" s="1074"/>
      <c r="AS75" s="1074"/>
      <c r="AT75" s="1054"/>
      <c r="AU75" s="1054"/>
      <c r="AV75" s="1054"/>
      <c r="AW75" s="322"/>
      <c r="AX75" s="322"/>
      <c r="AY75" s="322"/>
      <c r="AZ75" s="322"/>
      <c r="BA75" s="322"/>
      <c r="BB75" s="322"/>
      <c r="BC75" s="322"/>
    </row>
    <row r="76" spans="1:91" ht="9" customHeight="1" x14ac:dyDescent="0.2">
      <c r="AL76" s="322"/>
      <c r="AM76" s="343"/>
      <c r="AN76" s="343"/>
      <c r="AO76" s="1054"/>
      <c r="AP76" s="1054"/>
      <c r="AQ76" s="1054"/>
      <c r="AR76" s="1075"/>
      <c r="AS76" s="1075"/>
      <c r="AT76" s="1054"/>
      <c r="AU76" s="1054"/>
      <c r="AV76" s="1054"/>
      <c r="AW76" s="322"/>
      <c r="AX76" s="322"/>
      <c r="AY76" s="322"/>
      <c r="AZ76" s="322"/>
      <c r="BA76" s="322"/>
    </row>
    <row r="77" spans="1:91" ht="9" customHeight="1" x14ac:dyDescent="0.2">
      <c r="AH77" s="322"/>
      <c r="AI77" s="322"/>
      <c r="AJ77" s="322"/>
      <c r="AK77" s="322"/>
      <c r="AL77" s="322"/>
      <c r="AM77" s="1076">
        <v>2</v>
      </c>
      <c r="AN77" s="1076"/>
      <c r="AO77" s="1054"/>
      <c r="AP77" s="1054"/>
      <c r="AQ77" s="1054"/>
      <c r="AR77" s="1061"/>
      <c r="AS77" s="1061"/>
      <c r="AT77" s="1054"/>
      <c r="AU77" s="1054"/>
      <c r="AV77" s="1054"/>
      <c r="AW77" s="1055"/>
      <c r="AX77" s="1055"/>
      <c r="AY77" s="1055"/>
      <c r="AZ77" s="1055"/>
      <c r="BA77" s="328"/>
      <c r="BB77" s="322"/>
      <c r="BC77" s="322"/>
    </row>
    <row r="78" spans="1:91" ht="9" customHeight="1" x14ac:dyDescent="0.2">
      <c r="AH78" s="322"/>
      <c r="AI78" s="322"/>
      <c r="AJ78" s="322"/>
      <c r="AK78" s="322"/>
      <c r="AL78" s="322"/>
      <c r="AM78" s="1076"/>
      <c r="AN78" s="1076"/>
      <c r="AO78" s="1054"/>
      <c r="AP78" s="1054"/>
      <c r="AQ78" s="1054"/>
      <c r="AR78" s="1061"/>
      <c r="AS78" s="1061"/>
      <c r="AT78" s="1054"/>
      <c r="AU78" s="1054"/>
      <c r="AV78" s="1054"/>
      <c r="AW78" s="1055"/>
      <c r="AX78" s="1055"/>
      <c r="AY78" s="1055"/>
      <c r="AZ78" s="1055"/>
      <c r="BA78" s="328"/>
      <c r="BB78" s="322"/>
      <c r="BC78" s="322"/>
    </row>
    <row r="79" spans="1:91" ht="9" customHeight="1" x14ac:dyDescent="0.2">
      <c r="AL79" s="322"/>
      <c r="AM79" s="343"/>
      <c r="AN79" s="343"/>
      <c r="AO79" s="1054"/>
      <c r="AP79" s="1054"/>
      <c r="AQ79" s="1054"/>
      <c r="AR79" s="1074"/>
      <c r="AS79" s="1074"/>
      <c r="AT79" s="1054"/>
      <c r="AU79" s="1054"/>
      <c r="AV79" s="1054"/>
      <c r="AW79" s="322"/>
      <c r="AX79" s="322"/>
      <c r="AY79" s="322"/>
      <c r="AZ79" s="322"/>
      <c r="BA79" s="322"/>
    </row>
    <row r="80" spans="1:91" ht="9" customHeight="1" x14ac:dyDescent="0.2">
      <c r="AH80" s="322"/>
      <c r="AI80" s="322"/>
      <c r="AJ80" s="322"/>
      <c r="AK80" s="322"/>
      <c r="AL80" s="322"/>
      <c r="AM80" s="343"/>
      <c r="AN80" s="343"/>
      <c r="AO80" s="1054"/>
      <c r="AP80" s="1054"/>
      <c r="AQ80" s="1054"/>
      <c r="AR80" s="1075"/>
      <c r="AS80" s="1075"/>
      <c r="AT80" s="1054"/>
      <c r="AU80" s="1054"/>
      <c r="AV80" s="1054"/>
      <c r="AW80" s="322"/>
      <c r="AX80" s="322"/>
      <c r="AY80" s="322"/>
      <c r="AZ80" s="322"/>
      <c r="BA80" s="322"/>
      <c r="BB80" s="322"/>
      <c r="BC80" s="322"/>
    </row>
    <row r="81" spans="16:55" ht="8.1" customHeight="1" x14ac:dyDescent="0.2">
      <c r="AH81" s="322"/>
      <c r="AI81" s="322"/>
      <c r="AJ81" s="322"/>
      <c r="AK81" s="322"/>
      <c r="AL81" s="332"/>
      <c r="BA81" s="322"/>
      <c r="BB81" s="322"/>
      <c r="BC81" s="322"/>
    </row>
    <row r="82" spans="16:55" ht="8.1" customHeight="1" x14ac:dyDescent="0.2"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36"/>
      <c r="AI82" s="336"/>
      <c r="AJ82" s="336"/>
      <c r="AK82" s="336"/>
      <c r="AL82" s="336"/>
      <c r="AM82" s="336"/>
      <c r="AN82" s="322"/>
      <c r="AO82" s="322"/>
      <c r="AP82" s="322"/>
      <c r="AQ82" s="322"/>
      <c r="AR82" s="322"/>
      <c r="AS82" s="322"/>
      <c r="AT82" s="322"/>
      <c r="AU82" s="322"/>
      <c r="AV82" s="322"/>
      <c r="AW82" s="322"/>
      <c r="AX82" s="322"/>
      <c r="AY82" s="322"/>
      <c r="AZ82" s="322"/>
      <c r="BA82" s="322"/>
    </row>
    <row r="83" spans="16:55" ht="8.1" customHeight="1" x14ac:dyDescent="0.2">
      <c r="P83" s="360"/>
      <c r="Q83" s="360"/>
      <c r="R83" s="360"/>
      <c r="S83" s="360"/>
      <c r="T83" s="360"/>
      <c r="U83" s="360"/>
      <c r="V83" s="360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36"/>
      <c r="AI83" s="336"/>
      <c r="AJ83" s="336"/>
      <c r="AK83" s="336"/>
      <c r="AL83" s="336"/>
      <c r="AM83" s="336"/>
      <c r="AN83" s="330"/>
      <c r="AO83" s="322"/>
      <c r="AP83" s="324"/>
      <c r="AQ83" s="324"/>
      <c r="AR83" s="324"/>
      <c r="AS83" s="322"/>
      <c r="AT83" s="322"/>
      <c r="AU83" s="324"/>
      <c r="AV83" s="324"/>
      <c r="AW83" s="324"/>
      <c r="AX83" s="324"/>
      <c r="AY83" s="324"/>
      <c r="AZ83" s="330"/>
      <c r="BA83" s="330"/>
      <c r="BB83" s="322"/>
      <c r="BC83" s="342"/>
    </row>
    <row r="84" spans="16:55" ht="8.1" customHeight="1" x14ac:dyDescent="0.2">
      <c r="AD84" s="357"/>
      <c r="AE84" s="357"/>
      <c r="AF84" s="357"/>
      <c r="AG84" s="357"/>
      <c r="AH84" s="357"/>
    </row>
    <row r="85" spans="16:55" ht="8.1" customHeight="1" x14ac:dyDescent="0.2">
      <c r="AD85" s="357"/>
      <c r="AE85" s="357"/>
      <c r="AF85" s="357"/>
      <c r="AG85" s="357"/>
      <c r="AH85" s="357"/>
    </row>
    <row r="86" spans="16:55" ht="8.1" customHeight="1" x14ac:dyDescent="0.2"/>
    <row r="87" spans="16:55" ht="8.1" customHeight="1" x14ac:dyDescent="0.2"/>
    <row r="88" spans="16:55" ht="8.1" customHeight="1" x14ac:dyDescent="0.2"/>
    <row r="89" spans="16:55" ht="8.1" customHeight="1" x14ac:dyDescent="0.2"/>
    <row r="90" spans="16:55" ht="8.1" customHeight="1" x14ac:dyDescent="0.2"/>
    <row r="91" spans="16:55" ht="8.1" customHeight="1" x14ac:dyDescent="0.2"/>
    <row r="92" spans="16:55" ht="8.1" customHeight="1" x14ac:dyDescent="0.2"/>
    <row r="93" spans="16:55" ht="8.1" customHeight="1" x14ac:dyDescent="0.2"/>
    <row r="94" spans="16:55" ht="8.1" customHeight="1" x14ac:dyDescent="0.2"/>
    <row r="95" spans="16:55" ht="8.1" customHeight="1" x14ac:dyDescent="0.2"/>
    <row r="96" spans="16:55" ht="8.1" customHeight="1" x14ac:dyDescent="0.2"/>
    <row r="97" ht="8.1" customHeight="1" x14ac:dyDescent="0.2"/>
    <row r="98" ht="8.1" customHeight="1" x14ac:dyDescent="0.2"/>
    <row r="99" ht="8.1" customHeight="1" x14ac:dyDescent="0.2"/>
    <row r="100" ht="8.1" customHeight="1" x14ac:dyDescent="0.2"/>
    <row r="101" ht="8.1" customHeight="1" x14ac:dyDescent="0.2"/>
    <row r="102" ht="8.1" customHeight="1" x14ac:dyDescent="0.2"/>
  </sheetData>
  <mergeCells count="144">
    <mergeCell ref="AO79:AQ80"/>
    <mergeCell ref="AR79:AS79"/>
    <mergeCell ref="AT79:AV80"/>
    <mergeCell ref="AR80:AS80"/>
    <mergeCell ref="AO75:AQ76"/>
    <mergeCell ref="AR75:AS75"/>
    <mergeCell ref="AT75:AV76"/>
    <mergeCell ref="AR76:AS76"/>
    <mergeCell ref="AM77:AN78"/>
    <mergeCell ref="AO77:AQ78"/>
    <mergeCell ref="AR77:AS77"/>
    <mergeCell ref="AT77:AV78"/>
    <mergeCell ref="AL68:BA69"/>
    <mergeCell ref="BB68:BG69"/>
    <mergeCell ref="Q72:AF73"/>
    <mergeCell ref="AG72:AH73"/>
    <mergeCell ref="BB72:BC73"/>
    <mergeCell ref="BD72:BS73"/>
    <mergeCell ref="AW77:AZ78"/>
    <mergeCell ref="AR78:AS78"/>
    <mergeCell ref="BS52:BT53"/>
    <mergeCell ref="BU52:CJ53"/>
    <mergeCell ref="A62:P63"/>
    <mergeCell ref="Q62:R63"/>
    <mergeCell ref="BS62:BT63"/>
    <mergeCell ref="BU62:CJ63"/>
    <mergeCell ref="BM47:BN48"/>
    <mergeCell ref="Y49:AA50"/>
    <mergeCell ref="AC49:AE50"/>
    <mergeCell ref="BF49:BH50"/>
    <mergeCell ref="BJ49:BL50"/>
    <mergeCell ref="AM51:AN52"/>
    <mergeCell ref="W47:X48"/>
    <mergeCell ref="Y47:AA48"/>
    <mergeCell ref="AC47:AE48"/>
    <mergeCell ref="AF47:AG48"/>
    <mergeCell ref="BD47:BE48"/>
    <mergeCell ref="BF47:BH48"/>
    <mergeCell ref="Y45:AA46"/>
    <mergeCell ref="AC45:AE46"/>
    <mergeCell ref="AQ45:AT45"/>
    <mergeCell ref="BF45:BH46"/>
    <mergeCell ref="BJ45:BL46"/>
    <mergeCell ref="AQ46:AT62"/>
    <mergeCell ref="BJ47:BL48"/>
    <mergeCell ref="A42:P43"/>
    <mergeCell ref="Q42:R43"/>
    <mergeCell ref="A52:P53"/>
    <mergeCell ref="Q52:R53"/>
    <mergeCell ref="BS42:BT43"/>
    <mergeCell ref="BU42:CJ43"/>
    <mergeCell ref="AE43:AH44"/>
    <mergeCell ref="AO43:AV44"/>
    <mergeCell ref="BC43:BE44"/>
    <mergeCell ref="Z39:AB40"/>
    <mergeCell ref="AD39:AF40"/>
    <mergeCell ref="AR39:AS39"/>
    <mergeCell ref="BJ39:BL40"/>
    <mergeCell ref="BN39:BP40"/>
    <mergeCell ref="AO40:AQ41"/>
    <mergeCell ref="AR40:AS40"/>
    <mergeCell ref="AT40:AV41"/>
    <mergeCell ref="AR41:AS41"/>
    <mergeCell ref="BQ37:BR38"/>
    <mergeCell ref="AM38:AN39"/>
    <mergeCell ref="AO38:AQ39"/>
    <mergeCell ref="AR38:AS38"/>
    <mergeCell ref="AT38:AV39"/>
    <mergeCell ref="AW38:AX39"/>
    <mergeCell ref="X37:Y38"/>
    <mergeCell ref="Z37:AB38"/>
    <mergeCell ref="AD37:AF38"/>
    <mergeCell ref="AG37:AH38"/>
    <mergeCell ref="AR37:AS37"/>
    <mergeCell ref="BH37:BI38"/>
    <mergeCell ref="Z35:AB36"/>
    <mergeCell ref="AD35:AF36"/>
    <mergeCell ref="BJ35:BL36"/>
    <mergeCell ref="BN35:BP36"/>
    <mergeCell ref="AO36:AQ37"/>
    <mergeCell ref="AR36:AS36"/>
    <mergeCell ref="AT36:AV37"/>
    <mergeCell ref="BJ37:BL38"/>
    <mergeCell ref="BN37:BP38"/>
    <mergeCell ref="AI31:AK32"/>
    <mergeCell ref="A32:P33"/>
    <mergeCell ref="Q32:R33"/>
    <mergeCell ref="BS32:BT33"/>
    <mergeCell ref="BU32:CJ33"/>
    <mergeCell ref="AP33:AU34"/>
    <mergeCell ref="BG33:BJ34"/>
    <mergeCell ref="BG27:BI28"/>
    <mergeCell ref="BJ27:BK28"/>
    <mergeCell ref="U29:W30"/>
    <mergeCell ref="Y29:AA30"/>
    <mergeCell ref="BC29:BE30"/>
    <mergeCell ref="BG29:BI30"/>
    <mergeCell ref="S27:T28"/>
    <mergeCell ref="U27:W28"/>
    <mergeCell ref="Y27:AA28"/>
    <mergeCell ref="AB27:AC28"/>
    <mergeCell ref="BA27:BB28"/>
    <mergeCell ref="BC27:BE28"/>
    <mergeCell ref="AE17:AF18"/>
    <mergeCell ref="BD17:BE18"/>
    <mergeCell ref="BF17:BH18"/>
    <mergeCell ref="BJ17:BL18"/>
    <mergeCell ref="BS22:BT23"/>
    <mergeCell ref="BU22:CJ23"/>
    <mergeCell ref="AA23:AD24"/>
    <mergeCell ref="AZ23:BB24"/>
    <mergeCell ref="U25:W26"/>
    <mergeCell ref="Y25:AA26"/>
    <mergeCell ref="BC25:BE26"/>
    <mergeCell ref="BG25:BI26"/>
    <mergeCell ref="BM17:BN18"/>
    <mergeCell ref="X19:Z20"/>
    <mergeCell ref="AB19:AD20"/>
    <mergeCell ref="BF19:BH20"/>
    <mergeCell ref="BJ19:BL20"/>
    <mergeCell ref="AK1:AZ1"/>
    <mergeCell ref="P2:BU2"/>
    <mergeCell ref="X3:BM3"/>
    <mergeCell ref="AE6:BE6"/>
    <mergeCell ref="Y8:AB8"/>
    <mergeCell ref="AC8:AD8"/>
    <mergeCell ref="AE8:BK8"/>
    <mergeCell ref="AQ10:AT12"/>
    <mergeCell ref="A12:P13"/>
    <mergeCell ref="Q12:R13"/>
    <mergeCell ref="BS12:BT13"/>
    <mergeCell ref="BU12:CJ13"/>
    <mergeCell ref="AQ13:AT13"/>
    <mergeCell ref="BC13:BE14"/>
    <mergeCell ref="AQ14:AT30"/>
    <mergeCell ref="X15:Z16"/>
    <mergeCell ref="AB15:AD16"/>
    <mergeCell ref="A22:P23"/>
    <mergeCell ref="Q22:R23"/>
    <mergeCell ref="BF15:BH16"/>
    <mergeCell ref="BJ15:BL16"/>
    <mergeCell ref="V17:W18"/>
    <mergeCell ref="X17:Z18"/>
    <mergeCell ref="AB17:AD18"/>
  </mergeCells>
  <phoneticPr fontId="6"/>
  <printOptions horizontalCentered="1"/>
  <pageMargins left="0.19685039370078741" right="0" top="0.78740157480314965" bottom="0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使用方法</vt:lpstr>
      <vt:lpstr>抽選会用 </vt:lpstr>
      <vt:lpstr>A・Bグループ集計表</vt:lpstr>
      <vt:lpstr>Cグループ集計表 </vt:lpstr>
      <vt:lpstr>Dグループ集計表</vt:lpstr>
      <vt:lpstr>女子ＧＰ戦  組合せプログラム・HP用 </vt:lpstr>
      <vt:lpstr>女子ＧＰ戦 結果HP用 </vt:lpstr>
      <vt:lpstr>女子トーナメント戦  組み合わせ HP用</vt:lpstr>
      <vt:lpstr>女子トーナメント戦  結果 HP用 </vt:lpstr>
      <vt:lpstr>A３　女子ＧＰ戦 組み合わせ </vt:lpstr>
      <vt:lpstr>A３　女子トーナメント戦  組み合わせ </vt:lpstr>
      <vt:lpstr>A・Bグループ集計表!Print_Area</vt:lpstr>
      <vt:lpstr>'A３　女子ＧＰ戦 組み合わせ '!Print_Area</vt:lpstr>
      <vt:lpstr>'A３　女子トーナメント戦  組み合わせ '!Print_Area</vt:lpstr>
      <vt:lpstr>'Cグループ集計表 '!Print_Area</vt:lpstr>
      <vt:lpstr>Dグループ集計表!Print_Area</vt:lpstr>
      <vt:lpstr>'女子ＧＰ戦  組合せプログラム・HP用 '!Print_Area</vt:lpstr>
      <vt:lpstr>'女子ＧＰ戦 結果HP用 '!Print_Area</vt:lpstr>
      <vt:lpstr>'女子トーナメント戦  結果 HP用 '!Print_Area</vt:lpstr>
      <vt:lpstr>'女子トーナメント戦  組み合わせ HP用'!Print_Area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正二</dc:creator>
  <cp:lastModifiedBy>shouji yamada</cp:lastModifiedBy>
  <cp:lastPrinted>2025-10-25T00:38:29Z</cp:lastPrinted>
  <dcterms:created xsi:type="dcterms:W3CDTF">2004-09-11T03:27:20Z</dcterms:created>
  <dcterms:modified xsi:type="dcterms:W3CDTF">2025-10-25T00:41:40Z</dcterms:modified>
</cp:coreProperties>
</file>