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0730" windowHeight="11160" firstSheet="1" activeTab="6"/>
  </bookViews>
  <sheets>
    <sheet name="参加チーム・抽選Ｎｏ" sheetId="21" r:id="rId1"/>
    <sheet name="男子U14Ａゾーン" sheetId="12" r:id="rId2"/>
    <sheet name="男子U14Ｂゾーン" sheetId="24" r:id="rId3"/>
    <sheet name="女子U14Ａゾーン" sheetId="30" r:id="rId4"/>
    <sheet name="女子U14Ｂゾーン" sheetId="32" r:id="rId5"/>
    <sheet name="女子U14Ｃゾーン" sheetId="36" r:id="rId6"/>
    <sheet name="トーナメント" sheetId="34" r:id="rId7"/>
  </sheets>
  <definedNames>
    <definedName name="ＡＧ13ｇ13" localSheetId="3">女子U14Ａゾーン!$S$26</definedName>
    <definedName name="ＡＧ13ｇ13" localSheetId="4">女子U14Ｂゾーン!$S$26</definedName>
    <definedName name="ＡＧ13ｇ13" localSheetId="5">女子U14Ｃゾーン!$S$26</definedName>
    <definedName name="ＡＧ13ｇ13" localSheetId="1">男子U14Ａゾーン!$S$26</definedName>
    <definedName name="ＡＧ13ｇ13" localSheetId="2">男子U14Ｂゾーン!$S$27</definedName>
    <definedName name="ＡＧ13ｇ13">#REF!</definedName>
    <definedName name="_xlnm.Print_Area" localSheetId="6">トーナメント!$A$1:$AZ$99</definedName>
    <definedName name="_xlnm.Print_Area" localSheetId="0">参加チーム・抽選Ｎｏ!$A$1:$L$45</definedName>
    <definedName name="_xlnm.Print_Area" localSheetId="3">女子U14Ａゾーン!$A$1:$BB$41</definedName>
    <definedName name="_xlnm.Print_Area" localSheetId="4">女子U14Ｂゾーン!$A$3:$BA$41</definedName>
    <definedName name="_xlnm.Print_Area" localSheetId="5">女子U14Ｃゾーン!$A$1:$BA$40</definedName>
    <definedName name="_xlnm.Print_Area" localSheetId="1">男子U14Ａゾーン!$A$1:$BA$40</definedName>
    <definedName name="_xlnm.Print_Area" localSheetId="2">男子U14Ｂゾーン!$A$1:$BA$41</definedName>
    <definedName name="あｇ13" localSheetId="3">女子U14Ａゾーン!$S$26</definedName>
    <definedName name="あｇ13" localSheetId="4">女子U14Ｂゾーン!$S$26</definedName>
    <definedName name="あｇ13" localSheetId="5">女子U14Ｃゾーン!$S$26</definedName>
    <definedName name="あｇ13" localSheetId="1">男子U14Ａゾーン!$S$26</definedName>
    <definedName name="あｇ13" localSheetId="2">男子U14Ｂゾーン!$S$27</definedName>
    <definedName name="あｇ13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1" i="12" l="1"/>
  <c r="J1" i="36" l="1"/>
  <c r="J1" i="32"/>
  <c r="J1" i="12"/>
  <c r="Q12" i="24" l="1"/>
  <c r="C25" i="30" l="1"/>
  <c r="C20" i="30"/>
  <c r="C15" i="30"/>
  <c r="C10" i="30"/>
  <c r="C10" i="32"/>
  <c r="C15" i="32"/>
  <c r="C20" i="32"/>
  <c r="C25" i="32"/>
  <c r="C15" i="36"/>
  <c r="C33" i="36" s="1"/>
  <c r="C25" i="36"/>
  <c r="AE7" i="36" s="1"/>
  <c r="C20" i="36"/>
  <c r="C34" i="36" s="1"/>
  <c r="C10" i="36"/>
  <c r="C32" i="36" s="1"/>
  <c r="AN32" i="36"/>
  <c r="AJ32" i="36"/>
  <c r="AB27" i="36"/>
  <c r="Z27" i="36"/>
  <c r="U27" i="36"/>
  <c r="S27" i="36"/>
  <c r="N27" i="36"/>
  <c r="L27" i="36"/>
  <c r="AB26" i="36"/>
  <c r="Z26" i="36"/>
  <c r="U26" i="36"/>
  <c r="S26" i="36"/>
  <c r="N26" i="36"/>
  <c r="L26" i="36"/>
  <c r="AB25" i="36"/>
  <c r="Z25" i="36"/>
  <c r="U25" i="36"/>
  <c r="S25" i="36"/>
  <c r="N25" i="36"/>
  <c r="L25" i="36"/>
  <c r="AJ35" i="36" s="1"/>
  <c r="U22" i="36"/>
  <c r="S22" i="36"/>
  <c r="N22" i="36"/>
  <c r="L22" i="36"/>
  <c r="AK21" i="36"/>
  <c r="X26" i="36" s="1"/>
  <c r="AE21" i="36"/>
  <c r="AD26" i="36" s="1"/>
  <c r="U21" i="36"/>
  <c r="S21" i="36"/>
  <c r="N21" i="36"/>
  <c r="L21" i="36"/>
  <c r="U20" i="36"/>
  <c r="S20" i="36"/>
  <c r="N20" i="36"/>
  <c r="AN34" i="36" s="1"/>
  <c r="L20" i="36"/>
  <c r="AJ34" i="36" s="1"/>
  <c r="N17" i="36"/>
  <c r="L17" i="36"/>
  <c r="AK16" i="36"/>
  <c r="AK18" i="36" s="1"/>
  <c r="Q28" i="36" s="1"/>
  <c r="AE16" i="36"/>
  <c r="W26" i="36" s="1"/>
  <c r="AD16" i="36"/>
  <c r="Q21" i="36" s="1"/>
  <c r="X16" i="36"/>
  <c r="N16" i="36"/>
  <c r="L16" i="36"/>
  <c r="N15" i="36"/>
  <c r="AN33" i="36" s="1"/>
  <c r="L15" i="36"/>
  <c r="AJ33" i="36" s="1"/>
  <c r="AK11" i="36"/>
  <c r="AK13" i="36" s="1"/>
  <c r="J28" i="36" s="1"/>
  <c r="AE11" i="36"/>
  <c r="P26" i="36" s="1"/>
  <c r="T35" i="36" s="1"/>
  <c r="AD11" i="36"/>
  <c r="J21" i="36" s="1"/>
  <c r="X11" i="36"/>
  <c r="X13" i="36" s="1"/>
  <c r="P23" i="36" s="1"/>
  <c r="W11" i="36"/>
  <c r="Q12" i="36" s="1"/>
  <c r="P17" i="36" s="1"/>
  <c r="Q11" i="36"/>
  <c r="Q32" i="36" l="1"/>
  <c r="AU32" i="36"/>
  <c r="AQ32" i="36"/>
  <c r="AN35" i="36"/>
  <c r="X17" i="36"/>
  <c r="W22" i="36" s="1"/>
  <c r="X7" i="36"/>
  <c r="Q7" i="36"/>
  <c r="C35" i="36"/>
  <c r="AQ34" i="36"/>
  <c r="AU34" i="36"/>
  <c r="Q34" i="36"/>
  <c r="G22" i="36"/>
  <c r="C28" i="36"/>
  <c r="J35" i="36" s="1"/>
  <c r="AQ33" i="36"/>
  <c r="AU33" i="36"/>
  <c r="AQ35" i="36"/>
  <c r="AU35" i="36"/>
  <c r="AX35" i="36" s="1"/>
  <c r="AY24" i="36" s="1"/>
  <c r="J7" i="36"/>
  <c r="X12" i="36"/>
  <c r="P22" i="36" s="1"/>
  <c r="AE12" i="36"/>
  <c r="P27" i="36" s="1"/>
  <c r="W13" i="36"/>
  <c r="J18" i="36" s="1"/>
  <c r="J16" i="36"/>
  <c r="AD17" i="36"/>
  <c r="Q22" i="36" s="1"/>
  <c r="AK17" i="36"/>
  <c r="Q27" i="36" s="1"/>
  <c r="X18" i="36"/>
  <c r="W23" i="36" s="1"/>
  <c r="AE18" i="36"/>
  <c r="W28" i="36" s="1"/>
  <c r="P21" i="36"/>
  <c r="W21" i="36"/>
  <c r="AE22" i="36"/>
  <c r="AD27" i="36" s="1"/>
  <c r="AK23" i="36"/>
  <c r="X28" i="36" s="1"/>
  <c r="J26" i="36"/>
  <c r="Q26" i="36"/>
  <c r="T32" i="36"/>
  <c r="AD32" i="36" s="1"/>
  <c r="E12" i="36"/>
  <c r="AD13" i="36"/>
  <c r="J23" i="36" s="1"/>
  <c r="C12" i="36"/>
  <c r="G12" i="36"/>
  <c r="W12" i="36"/>
  <c r="J17" i="36" s="1"/>
  <c r="AD12" i="36"/>
  <c r="J22" i="36" s="1"/>
  <c r="AK12" i="36"/>
  <c r="J27" i="36" s="1"/>
  <c r="Q13" i="36"/>
  <c r="AE13" i="36"/>
  <c r="P28" i="36" s="1"/>
  <c r="P16" i="36"/>
  <c r="T33" i="36" s="1"/>
  <c r="AE17" i="36"/>
  <c r="W27" i="36" s="1"/>
  <c r="AD18" i="36"/>
  <c r="Q23" i="36" s="1"/>
  <c r="AK22" i="36"/>
  <c r="X27" i="36" s="1"/>
  <c r="AE23" i="36"/>
  <c r="AD28" i="36" s="1"/>
  <c r="AK21" i="12"/>
  <c r="AE21" i="30"/>
  <c r="X16" i="30"/>
  <c r="AD16" i="30"/>
  <c r="AE16" i="30"/>
  <c r="AK16" i="30"/>
  <c r="AK11" i="30"/>
  <c r="AE11" i="30"/>
  <c r="AD11" i="30"/>
  <c r="X11" i="30"/>
  <c r="W11" i="30"/>
  <c r="Q11" i="30"/>
  <c r="AK21" i="30"/>
  <c r="AE21" i="32"/>
  <c r="AK16" i="32"/>
  <c r="AE16" i="32"/>
  <c r="AD16" i="32"/>
  <c r="X16" i="32"/>
  <c r="AE11" i="32"/>
  <c r="AD11" i="32"/>
  <c r="X11" i="32"/>
  <c r="W11" i="32"/>
  <c r="Q11" i="32"/>
  <c r="AK21" i="32"/>
  <c r="AK11" i="32"/>
  <c r="T34" i="36" l="1"/>
  <c r="E12" i="32"/>
  <c r="G12" i="32"/>
  <c r="C12" i="32"/>
  <c r="P18" i="36"/>
  <c r="C13" i="36"/>
  <c r="J32" i="36" s="1"/>
  <c r="C23" i="36"/>
  <c r="J34" i="36" s="1"/>
  <c r="Q35" i="36"/>
  <c r="E27" i="36"/>
  <c r="G27" i="36"/>
  <c r="C27" i="36"/>
  <c r="C18" i="36"/>
  <c r="J33" i="36" s="1"/>
  <c r="N33" i="36" s="1"/>
  <c r="AP14" i="36" s="1"/>
  <c r="AX33" i="36"/>
  <c r="AY14" i="36" s="1"/>
  <c r="N35" i="36"/>
  <c r="AP24" i="36" s="1"/>
  <c r="C22" i="36"/>
  <c r="AD34" i="36"/>
  <c r="W34" i="36"/>
  <c r="AX34" i="36"/>
  <c r="AY19" i="36" s="1"/>
  <c r="W32" i="36"/>
  <c r="Q33" i="36"/>
  <c r="E17" i="36"/>
  <c r="G17" i="36"/>
  <c r="C17" i="36"/>
  <c r="E22" i="36"/>
  <c r="AX32" i="36"/>
  <c r="AY9" i="36" s="1"/>
  <c r="AE21" i="12"/>
  <c r="X16" i="12"/>
  <c r="AD16" i="12"/>
  <c r="AE16" i="12"/>
  <c r="AK16" i="12"/>
  <c r="AK11" i="12"/>
  <c r="AE11" i="12"/>
  <c r="AD11" i="12"/>
  <c r="X11" i="12"/>
  <c r="W11" i="12"/>
  <c r="Q11" i="12"/>
  <c r="AK22" i="24"/>
  <c r="AE22" i="24"/>
  <c r="AK17" i="24"/>
  <c r="AE17" i="24"/>
  <c r="AK12" i="24"/>
  <c r="AE12" i="24"/>
  <c r="AD12" i="24"/>
  <c r="X12" i="24"/>
  <c r="W12" i="24"/>
  <c r="X17" i="24"/>
  <c r="AD17" i="24"/>
  <c r="N32" i="36" l="1"/>
  <c r="AP9" i="36" s="1"/>
  <c r="AD33" i="36"/>
  <c r="AG32" i="36" s="1"/>
  <c r="AV9" i="36" s="1"/>
  <c r="W33" i="36"/>
  <c r="Z33" i="36" s="1"/>
  <c r="AS14" i="36" s="1"/>
  <c r="AD35" i="36"/>
  <c r="AG35" i="36" s="1"/>
  <c r="AV24" i="36" s="1"/>
  <c r="W35" i="36"/>
  <c r="Z34" i="36"/>
  <c r="AS19" i="36" s="1"/>
  <c r="N34" i="36"/>
  <c r="AP19" i="36" s="1"/>
  <c r="Z32" i="36" l="1"/>
  <c r="AS9" i="36" s="1"/>
  <c r="Z35" i="36"/>
  <c r="AS24" i="36" s="1"/>
  <c r="AG34" i="36"/>
  <c r="AV19" i="36" s="1"/>
  <c r="AG33" i="36"/>
  <c r="AV14" i="36" s="1"/>
  <c r="AK23" i="32" l="1"/>
  <c r="AD18" i="32"/>
  <c r="AK18" i="32"/>
  <c r="AK13" i="32"/>
  <c r="AD13" i="32"/>
  <c r="W13" i="32"/>
  <c r="AK23" i="30" l="1"/>
  <c r="AK18" i="30"/>
  <c r="AK13" i="30"/>
  <c r="AD18" i="30"/>
  <c r="AD13" i="30"/>
  <c r="W13" i="30"/>
  <c r="AK24" i="24"/>
  <c r="AD19" i="24"/>
  <c r="AK19" i="24"/>
  <c r="AK14" i="24"/>
  <c r="AD14" i="24"/>
  <c r="W14" i="24"/>
  <c r="AK23" i="12"/>
  <c r="AK18" i="12"/>
  <c r="AD18" i="12"/>
  <c r="AK13" i="12"/>
  <c r="AD13" i="12"/>
  <c r="W13" i="12"/>
  <c r="G12" i="30" l="1"/>
  <c r="G13" i="24"/>
  <c r="G12" i="12"/>
  <c r="AE18" i="12" l="1"/>
  <c r="W28" i="12" s="1"/>
  <c r="E12" i="12"/>
  <c r="C12" i="12"/>
  <c r="AK12" i="32"/>
  <c r="AK17" i="32"/>
  <c r="AK22" i="32"/>
  <c r="AD17" i="32"/>
  <c r="Q22" i="32" s="1"/>
  <c r="AD12" i="32"/>
  <c r="J22" i="32" s="1"/>
  <c r="J28" i="32"/>
  <c r="AE13" i="32"/>
  <c r="P28" i="32" s="1"/>
  <c r="AE12" i="32"/>
  <c r="P27" i="32" s="1"/>
  <c r="AE18" i="32"/>
  <c r="W28" i="32" s="1"/>
  <c r="AE17" i="32"/>
  <c r="AE23" i="32"/>
  <c r="AD28" i="32" s="1"/>
  <c r="AE22" i="32"/>
  <c r="X18" i="32"/>
  <c r="X17" i="32"/>
  <c r="W22" i="32" s="1"/>
  <c r="X13" i="32"/>
  <c r="X12" i="32"/>
  <c r="P22" i="32" s="1"/>
  <c r="W12" i="32"/>
  <c r="J18" i="32"/>
  <c r="Q13" i="32"/>
  <c r="P18" i="32" s="1"/>
  <c r="Q12" i="32"/>
  <c r="P17" i="32" s="1"/>
  <c r="E12" i="30"/>
  <c r="C12" i="30"/>
  <c r="AK22" i="30"/>
  <c r="X27" i="30" s="1"/>
  <c r="Q23" i="30"/>
  <c r="AD17" i="30"/>
  <c r="Q22" i="30" s="1"/>
  <c r="AK17" i="30"/>
  <c r="Q27" i="30" s="1"/>
  <c r="AK12" i="30"/>
  <c r="AD12" i="30"/>
  <c r="J22" i="30" s="1"/>
  <c r="AE23" i="30"/>
  <c r="AD28" i="30" s="1"/>
  <c r="AE22" i="30"/>
  <c r="AD27" i="30" s="1"/>
  <c r="X18" i="30"/>
  <c r="W23" i="30" s="1"/>
  <c r="X17" i="30"/>
  <c r="W22" i="30" s="1"/>
  <c r="AE18" i="30"/>
  <c r="AE17" i="30"/>
  <c r="W27" i="30" s="1"/>
  <c r="AE13" i="30"/>
  <c r="P28" i="30" s="1"/>
  <c r="AE12" i="30"/>
  <c r="P27" i="30" s="1"/>
  <c r="X13" i="30"/>
  <c r="X12" i="30"/>
  <c r="P22" i="30" s="1"/>
  <c r="W12" i="30"/>
  <c r="J17" i="30" s="1"/>
  <c r="Q13" i="30"/>
  <c r="Q12" i="30"/>
  <c r="P17" i="30" s="1"/>
  <c r="C21" i="24"/>
  <c r="E13" i="24"/>
  <c r="Q29" i="24"/>
  <c r="J24" i="24"/>
  <c r="AE14" i="24"/>
  <c r="P29" i="24" s="1"/>
  <c r="AE19" i="24"/>
  <c r="AE24" i="24"/>
  <c r="X19" i="24"/>
  <c r="W24" i="24" s="1"/>
  <c r="X14" i="24"/>
  <c r="P24" i="24" s="1"/>
  <c r="J19" i="24"/>
  <c r="Q14" i="24"/>
  <c r="P19" i="24" s="1"/>
  <c r="C13" i="24"/>
  <c r="X18" i="24"/>
  <c r="W23" i="24" s="1"/>
  <c r="AE23" i="24"/>
  <c r="AD28" i="24" s="1"/>
  <c r="AE18" i="24"/>
  <c r="W28" i="24" s="1"/>
  <c r="AE13" i="24"/>
  <c r="P28" i="24" s="1"/>
  <c r="X13" i="24"/>
  <c r="P23" i="24" s="1"/>
  <c r="AK13" i="24"/>
  <c r="J28" i="24" s="1"/>
  <c r="AK18" i="24"/>
  <c r="AK23" i="24"/>
  <c r="AD18" i="24"/>
  <c r="Q23" i="24" s="1"/>
  <c r="AD13" i="24"/>
  <c r="J23" i="24" s="1"/>
  <c r="W13" i="24"/>
  <c r="J18" i="24" s="1"/>
  <c r="Q13" i="24"/>
  <c r="P18" i="24" s="1"/>
  <c r="AE23" i="12"/>
  <c r="AD28" i="12" s="1"/>
  <c r="X28" i="12"/>
  <c r="Q23" i="12"/>
  <c r="AE13" i="12"/>
  <c r="P28" i="12" s="1"/>
  <c r="X18" i="12"/>
  <c r="W23" i="12" s="1"/>
  <c r="X13" i="12"/>
  <c r="P23" i="12" s="1"/>
  <c r="J18" i="12"/>
  <c r="AK12" i="12"/>
  <c r="J27" i="12" s="1"/>
  <c r="AK17" i="12"/>
  <c r="Q27" i="12" s="1"/>
  <c r="AK22" i="12"/>
  <c r="X27" i="12" s="1"/>
  <c r="AD17" i="12"/>
  <c r="Q22" i="12" s="1"/>
  <c r="AD12" i="12"/>
  <c r="J22" i="12" s="1"/>
  <c r="AE12" i="12"/>
  <c r="P27" i="12" s="1"/>
  <c r="AE17" i="12"/>
  <c r="AE22" i="12"/>
  <c r="AD27" i="12" s="1"/>
  <c r="X17" i="12"/>
  <c r="W22" i="12" s="1"/>
  <c r="X12" i="12"/>
  <c r="Q13" i="12"/>
  <c r="W12" i="12"/>
  <c r="J17" i="12" s="1"/>
  <c r="Q12" i="12"/>
  <c r="P17" i="12" s="1"/>
  <c r="AE7" i="30"/>
  <c r="Q7" i="30"/>
  <c r="C26" i="24"/>
  <c r="C16" i="24"/>
  <c r="Q8" i="24" s="1"/>
  <c r="C11" i="24"/>
  <c r="J8" i="24" s="1"/>
  <c r="Q7" i="32"/>
  <c r="X7" i="32"/>
  <c r="P16" i="32"/>
  <c r="W23" i="32"/>
  <c r="Q23" i="32"/>
  <c r="AD26" i="32"/>
  <c r="Q32" i="32"/>
  <c r="P26" i="32"/>
  <c r="J26" i="32"/>
  <c r="Q26" i="32"/>
  <c r="X26" i="32"/>
  <c r="Q21" i="32"/>
  <c r="P21" i="32"/>
  <c r="N17" i="32"/>
  <c r="N21" i="32"/>
  <c r="N25" i="32"/>
  <c r="N27" i="32"/>
  <c r="L17" i="32"/>
  <c r="L21" i="32"/>
  <c r="L22" i="32"/>
  <c r="L25" i="32"/>
  <c r="L27" i="32"/>
  <c r="L16" i="32"/>
  <c r="U20" i="32"/>
  <c r="U22" i="32"/>
  <c r="U26" i="32"/>
  <c r="U27" i="32"/>
  <c r="N16" i="32"/>
  <c r="S20" i="32"/>
  <c r="S22" i="32"/>
  <c r="S26" i="32"/>
  <c r="L20" i="32"/>
  <c r="S21" i="32"/>
  <c r="AB25" i="32"/>
  <c r="AB27" i="32"/>
  <c r="N20" i="32"/>
  <c r="N22" i="32"/>
  <c r="U21" i="32"/>
  <c r="Z25" i="32"/>
  <c r="Z26" i="32"/>
  <c r="Z27" i="32"/>
  <c r="L26" i="32"/>
  <c r="S25" i="32"/>
  <c r="S27" i="32"/>
  <c r="N26" i="32"/>
  <c r="U25" i="32"/>
  <c r="AB26" i="32"/>
  <c r="J16" i="32"/>
  <c r="G17" i="32" s="1"/>
  <c r="W21" i="32"/>
  <c r="W26" i="32"/>
  <c r="W27" i="32"/>
  <c r="AD27" i="32"/>
  <c r="J27" i="32"/>
  <c r="P16" i="30"/>
  <c r="T33" i="30" s="1"/>
  <c r="P26" i="30"/>
  <c r="W21" i="30"/>
  <c r="W26" i="30"/>
  <c r="AD26" i="30"/>
  <c r="X26" i="30"/>
  <c r="X28" i="30"/>
  <c r="J26" i="30"/>
  <c r="Q21" i="30"/>
  <c r="P21" i="30"/>
  <c r="J16" i="30"/>
  <c r="G17" i="30" s="1"/>
  <c r="N17" i="30"/>
  <c r="N25" i="30"/>
  <c r="N27" i="30"/>
  <c r="L17" i="30"/>
  <c r="L21" i="30"/>
  <c r="L22" i="30"/>
  <c r="L16" i="30"/>
  <c r="U21" i="30"/>
  <c r="N16" i="30"/>
  <c r="S20" i="30"/>
  <c r="S22" i="30"/>
  <c r="S26" i="30"/>
  <c r="L20" i="30"/>
  <c r="S21" i="30"/>
  <c r="AB26" i="30"/>
  <c r="N20" i="30"/>
  <c r="N21" i="30"/>
  <c r="N22" i="30"/>
  <c r="U20" i="30"/>
  <c r="U22" i="30"/>
  <c r="Z26" i="30"/>
  <c r="AN34" i="30"/>
  <c r="L25" i="30"/>
  <c r="L26" i="30"/>
  <c r="L27" i="30"/>
  <c r="S25" i="30"/>
  <c r="S27" i="30"/>
  <c r="Z25" i="30"/>
  <c r="Z27" i="30"/>
  <c r="N26" i="30"/>
  <c r="AN35" i="30" s="1"/>
  <c r="U25" i="30"/>
  <c r="U26" i="30"/>
  <c r="U27" i="30"/>
  <c r="AB25" i="30"/>
  <c r="AB27" i="30"/>
  <c r="J27" i="30"/>
  <c r="J17" i="24"/>
  <c r="G18" i="24" s="1"/>
  <c r="P22" i="24"/>
  <c r="P27" i="24"/>
  <c r="J29" i="24"/>
  <c r="Q22" i="24"/>
  <c r="Q24" i="24"/>
  <c r="AD27" i="24"/>
  <c r="X27" i="24"/>
  <c r="AD29" i="24"/>
  <c r="X29" i="24"/>
  <c r="P17" i="24"/>
  <c r="J27" i="24"/>
  <c r="Q27" i="24"/>
  <c r="N18" i="24"/>
  <c r="N22" i="24"/>
  <c r="N23" i="24"/>
  <c r="N26" i="24"/>
  <c r="N28" i="24"/>
  <c r="L18" i="24"/>
  <c r="L22" i="24"/>
  <c r="L23" i="24"/>
  <c r="L26" i="24"/>
  <c r="L28" i="24"/>
  <c r="L17" i="24"/>
  <c r="U21" i="24"/>
  <c r="U23" i="24"/>
  <c r="U26" i="24"/>
  <c r="U27" i="24"/>
  <c r="N17" i="24"/>
  <c r="S21" i="24"/>
  <c r="S23" i="24"/>
  <c r="S26" i="24"/>
  <c r="AJ36" i="24" s="1"/>
  <c r="S27" i="24"/>
  <c r="L21" i="24"/>
  <c r="S22" i="24"/>
  <c r="AB26" i="24"/>
  <c r="AB27" i="24"/>
  <c r="AB28" i="24"/>
  <c r="N21" i="24"/>
  <c r="U22" i="24"/>
  <c r="Z26" i="24"/>
  <c r="Z27" i="24"/>
  <c r="Z28" i="24"/>
  <c r="L27" i="24"/>
  <c r="S28" i="24"/>
  <c r="N27" i="24"/>
  <c r="U28" i="24"/>
  <c r="W22" i="24"/>
  <c r="J22" i="24"/>
  <c r="C25" i="12"/>
  <c r="C35" i="12" s="1"/>
  <c r="C20" i="12"/>
  <c r="C34" i="12" s="1"/>
  <c r="C15" i="12"/>
  <c r="C33" i="12" s="1"/>
  <c r="U21" i="12"/>
  <c r="N15" i="12"/>
  <c r="P16" i="12"/>
  <c r="T33" i="12" s="1"/>
  <c r="N21" i="12"/>
  <c r="L22" i="12"/>
  <c r="L20" i="12"/>
  <c r="P26" i="12"/>
  <c r="L27" i="12"/>
  <c r="L25" i="12"/>
  <c r="J26" i="12"/>
  <c r="Q26" i="12"/>
  <c r="X26" i="12"/>
  <c r="AD26" i="12"/>
  <c r="J16" i="12"/>
  <c r="Q21" i="12"/>
  <c r="P21" i="12"/>
  <c r="W21" i="12"/>
  <c r="S21" i="12"/>
  <c r="U22" i="12"/>
  <c r="L15" i="12"/>
  <c r="AJ33" i="12" s="1"/>
  <c r="L16" i="12"/>
  <c r="L17" i="12"/>
  <c r="N16" i="12"/>
  <c r="N17" i="12"/>
  <c r="U20" i="12"/>
  <c r="N20" i="12"/>
  <c r="N22" i="12"/>
  <c r="S20" i="12"/>
  <c r="S22" i="12"/>
  <c r="N25" i="12"/>
  <c r="N26" i="12"/>
  <c r="N27" i="12"/>
  <c r="U25" i="12"/>
  <c r="U26" i="12"/>
  <c r="U27" i="12"/>
  <c r="AB25" i="12"/>
  <c r="AB26" i="12"/>
  <c r="AB27" i="12"/>
  <c r="L26" i="12"/>
  <c r="S25" i="12"/>
  <c r="S26" i="12"/>
  <c r="S27" i="12"/>
  <c r="Z25" i="12"/>
  <c r="Z26" i="12"/>
  <c r="Z27" i="12"/>
  <c r="AJ32" i="12"/>
  <c r="Q28" i="12"/>
  <c r="J23" i="12"/>
  <c r="C10" i="12"/>
  <c r="C32" i="12" s="1"/>
  <c r="P22" i="12"/>
  <c r="AN32" i="32"/>
  <c r="X28" i="32"/>
  <c r="W27" i="24"/>
  <c r="AN35" i="32"/>
  <c r="AJ32" i="32"/>
  <c r="T33" i="32"/>
  <c r="Q33" i="24"/>
  <c r="AJ35" i="24"/>
  <c r="AJ33" i="24"/>
  <c r="W29" i="24"/>
  <c r="AN33" i="24"/>
  <c r="Q32" i="12"/>
  <c r="J7" i="32"/>
  <c r="C35" i="32"/>
  <c r="J28" i="12"/>
  <c r="AN32" i="12"/>
  <c r="W26" i="12"/>
  <c r="T32" i="12"/>
  <c r="J21" i="12"/>
  <c r="X28" i="24"/>
  <c r="Q28" i="24"/>
  <c r="N16" i="24"/>
  <c r="AN34" i="24" s="1"/>
  <c r="L16" i="24"/>
  <c r="AJ34" i="24" s="1"/>
  <c r="T33" i="24"/>
  <c r="AN32" i="30"/>
  <c r="L15" i="30"/>
  <c r="AJ33" i="30" s="1"/>
  <c r="T32" i="30"/>
  <c r="P18" i="30"/>
  <c r="AJ32" i="30"/>
  <c r="N15" i="30"/>
  <c r="AN33" i="30" s="1"/>
  <c r="J21" i="30"/>
  <c r="Q32" i="30"/>
  <c r="W28" i="30"/>
  <c r="Q28" i="30"/>
  <c r="Q26" i="30"/>
  <c r="Q35" i="30" s="1"/>
  <c r="AN34" i="32"/>
  <c r="X27" i="32"/>
  <c r="Q27" i="32"/>
  <c r="J17" i="32"/>
  <c r="N15" i="32"/>
  <c r="AN33" i="32" s="1"/>
  <c r="L15" i="32"/>
  <c r="AJ33" i="32" s="1"/>
  <c r="J21" i="32"/>
  <c r="T32" i="32"/>
  <c r="Q28" i="32"/>
  <c r="J23" i="32"/>
  <c r="T34" i="24"/>
  <c r="W27" i="12"/>
  <c r="P18" i="12"/>
  <c r="AN33" i="12"/>
  <c r="J18" i="30"/>
  <c r="Q33" i="30"/>
  <c r="E17" i="30"/>
  <c r="Q35" i="32"/>
  <c r="E17" i="32"/>
  <c r="T35" i="30"/>
  <c r="J28" i="30"/>
  <c r="C28" i="30" s="1"/>
  <c r="T35" i="24"/>
  <c r="AN35" i="24" l="1"/>
  <c r="C17" i="32"/>
  <c r="Q33" i="32"/>
  <c r="W33" i="32" s="1"/>
  <c r="W32" i="32"/>
  <c r="AU33" i="32"/>
  <c r="E27" i="30"/>
  <c r="G27" i="30"/>
  <c r="C27" i="30"/>
  <c r="P23" i="32"/>
  <c r="C13" i="32"/>
  <c r="J32" i="32" s="1"/>
  <c r="AQ33" i="30"/>
  <c r="T34" i="32"/>
  <c r="AJ35" i="32"/>
  <c r="AQ35" i="32" s="1"/>
  <c r="AQ33" i="32"/>
  <c r="AJ34" i="32"/>
  <c r="AQ34" i="32" s="1"/>
  <c r="C18" i="32"/>
  <c r="J33" i="32" s="1"/>
  <c r="E22" i="32"/>
  <c r="AU32" i="32"/>
  <c r="AQ32" i="32"/>
  <c r="AJ35" i="30"/>
  <c r="AQ35" i="30" s="1"/>
  <c r="C18" i="30"/>
  <c r="J33" i="30" s="1"/>
  <c r="AU32" i="30"/>
  <c r="AJ34" i="30"/>
  <c r="AQ32" i="30"/>
  <c r="T34" i="30"/>
  <c r="AU33" i="30"/>
  <c r="C17" i="30"/>
  <c r="C22" i="12"/>
  <c r="AU35" i="24"/>
  <c r="Q36" i="24"/>
  <c r="AN36" i="24"/>
  <c r="T36" i="24"/>
  <c r="AQ36" i="24"/>
  <c r="C28" i="24"/>
  <c r="E28" i="24"/>
  <c r="AQ35" i="24"/>
  <c r="AQ33" i="24"/>
  <c r="AQ34" i="24"/>
  <c r="AU33" i="24"/>
  <c r="AU34" i="24"/>
  <c r="AN35" i="12"/>
  <c r="C18" i="12"/>
  <c r="J33" i="12" s="1"/>
  <c r="Q35" i="12"/>
  <c r="AQ32" i="12"/>
  <c r="G22" i="12"/>
  <c r="AN34" i="12"/>
  <c r="C17" i="12"/>
  <c r="C33" i="24"/>
  <c r="Q34" i="32"/>
  <c r="W34" i="32" s="1"/>
  <c r="AE8" i="24"/>
  <c r="C36" i="24"/>
  <c r="C22" i="32"/>
  <c r="G22" i="32"/>
  <c r="G27" i="32"/>
  <c r="C28" i="32"/>
  <c r="J35" i="32" s="1"/>
  <c r="AD32" i="32"/>
  <c r="C27" i="12"/>
  <c r="J23" i="30"/>
  <c r="C23" i="30" s="1"/>
  <c r="J34" i="30" s="1"/>
  <c r="G22" i="30"/>
  <c r="W33" i="30"/>
  <c r="G28" i="24"/>
  <c r="G23" i="24"/>
  <c r="C14" i="24"/>
  <c r="J33" i="24" s="1"/>
  <c r="AD33" i="24"/>
  <c r="E23" i="24"/>
  <c r="Q34" i="24"/>
  <c r="G27" i="12"/>
  <c r="T34" i="12"/>
  <c r="Q34" i="12"/>
  <c r="E17" i="12"/>
  <c r="Q33" i="12"/>
  <c r="G17" i="12"/>
  <c r="C33" i="30"/>
  <c r="AE7" i="12"/>
  <c r="Q7" i="12"/>
  <c r="X8" i="24"/>
  <c r="C35" i="24"/>
  <c r="C32" i="30"/>
  <c r="J7" i="30"/>
  <c r="X7" i="30"/>
  <c r="C34" i="30"/>
  <c r="C35" i="30"/>
  <c r="C34" i="24"/>
  <c r="C34" i="32"/>
  <c r="X7" i="12"/>
  <c r="C33" i="32"/>
  <c r="C32" i="32"/>
  <c r="J7" i="12"/>
  <c r="AE7" i="32"/>
  <c r="C29" i="24"/>
  <c r="J36" i="24" s="1"/>
  <c r="Q35" i="24"/>
  <c r="C19" i="24"/>
  <c r="J34" i="24" s="1"/>
  <c r="C24" i="24"/>
  <c r="J35" i="24" s="1"/>
  <c r="W33" i="24"/>
  <c r="C23" i="24"/>
  <c r="C18" i="24"/>
  <c r="E18" i="24"/>
  <c r="T35" i="12"/>
  <c r="E22" i="12"/>
  <c r="W32" i="12"/>
  <c r="E27" i="12"/>
  <c r="AQ33" i="12"/>
  <c r="AJ34" i="12"/>
  <c r="AQ34" i="12" s="1"/>
  <c r="C13" i="12"/>
  <c r="J32" i="12" s="1"/>
  <c r="AU32" i="12"/>
  <c r="C23" i="12"/>
  <c r="J34" i="12" s="1"/>
  <c r="AD32" i="12"/>
  <c r="C28" i="12"/>
  <c r="J35" i="12" s="1"/>
  <c r="AJ35" i="12"/>
  <c r="AU33" i="12"/>
  <c r="AD34" i="32"/>
  <c r="T35" i="32"/>
  <c r="C27" i="32"/>
  <c r="E27" i="32"/>
  <c r="C23" i="32"/>
  <c r="J34" i="32" s="1"/>
  <c r="J35" i="30"/>
  <c r="E22" i="30"/>
  <c r="W35" i="30"/>
  <c r="AD32" i="30"/>
  <c r="AD35" i="30"/>
  <c r="AD33" i="30"/>
  <c r="C13" i="30"/>
  <c r="J32" i="30" s="1"/>
  <c r="P23" i="30"/>
  <c r="Q34" i="30"/>
  <c r="C22" i="30"/>
  <c r="W32" i="30"/>
  <c r="AD33" i="32" l="1"/>
  <c r="AU34" i="30"/>
  <c r="AD34" i="24"/>
  <c r="AQ35" i="12"/>
  <c r="AU35" i="32"/>
  <c r="AU34" i="32"/>
  <c r="AU35" i="30"/>
  <c r="AX35" i="30"/>
  <c r="AY24" i="30" s="1"/>
  <c r="AQ34" i="30"/>
  <c r="AX34" i="30"/>
  <c r="AY19" i="30" s="1"/>
  <c r="AX33" i="30"/>
  <c r="AY14" i="30" s="1"/>
  <c r="AX32" i="30"/>
  <c r="AY9" i="30" s="1"/>
  <c r="AU36" i="24"/>
  <c r="AX35" i="24" s="1"/>
  <c r="AY20" i="24" s="1"/>
  <c r="W36" i="24"/>
  <c r="AD36" i="24"/>
  <c r="W34" i="24"/>
  <c r="AX34" i="24"/>
  <c r="AY15" i="24" s="1"/>
  <c r="AU35" i="12"/>
  <c r="AD35" i="12"/>
  <c r="AD34" i="12"/>
  <c r="W34" i="12"/>
  <c r="AU34" i="12"/>
  <c r="W33" i="12"/>
  <c r="W35" i="32"/>
  <c r="Z33" i="32" s="1"/>
  <c r="AS14" i="32" s="1"/>
  <c r="AD35" i="32"/>
  <c r="AG34" i="32" s="1"/>
  <c r="AV19" i="32" s="1"/>
  <c r="N34" i="32"/>
  <c r="AP19" i="32" s="1"/>
  <c r="AG32" i="32"/>
  <c r="AV9" i="32" s="1"/>
  <c r="N32" i="32"/>
  <c r="AP9" i="32" s="1"/>
  <c r="N35" i="32"/>
  <c r="AP24" i="32" s="1"/>
  <c r="Z35" i="32"/>
  <c r="AS24" i="32" s="1"/>
  <c r="N33" i="32"/>
  <c r="AP14" i="32" s="1"/>
  <c r="AD33" i="12"/>
  <c r="N35" i="12"/>
  <c r="AP24" i="12" s="1"/>
  <c r="AD35" i="24"/>
  <c r="N34" i="24"/>
  <c r="AP15" i="24" s="1"/>
  <c r="N36" i="24"/>
  <c r="AP25" i="24" s="1"/>
  <c r="W35" i="24"/>
  <c r="N33" i="24"/>
  <c r="AP10" i="24" s="1"/>
  <c r="N34" i="12"/>
  <c r="AP19" i="12" s="1"/>
  <c r="N33" i="12"/>
  <c r="AP14" i="12" s="1"/>
  <c r="N35" i="24"/>
  <c r="AP20" i="24" s="1"/>
  <c r="W35" i="12"/>
  <c r="N32" i="12"/>
  <c r="AP9" i="12" s="1"/>
  <c r="Z34" i="32"/>
  <c r="AS19" i="32" s="1"/>
  <c r="AG35" i="32"/>
  <c r="AV24" i="32" s="1"/>
  <c r="N35" i="30"/>
  <c r="AP24" i="30" s="1"/>
  <c r="N34" i="30"/>
  <c r="AP19" i="30" s="1"/>
  <c r="N33" i="30"/>
  <c r="AP14" i="30" s="1"/>
  <c r="N32" i="30"/>
  <c r="AP9" i="30" s="1"/>
  <c r="AD34" i="30"/>
  <c r="AG33" i="30" s="1"/>
  <c r="AV14" i="30" s="1"/>
  <c r="W34" i="30"/>
  <c r="Z33" i="30" s="1"/>
  <c r="AS14" i="30" s="1"/>
  <c r="AX32" i="32" l="1"/>
  <c r="AY9" i="32" s="1"/>
  <c r="AX34" i="32"/>
  <c r="AY19" i="32" s="1"/>
  <c r="AX33" i="32"/>
  <c r="AY14" i="32" s="1"/>
  <c r="AX35" i="32"/>
  <c r="AY24" i="32" s="1"/>
  <c r="AG33" i="32"/>
  <c r="AV14" i="32" s="1"/>
  <c r="AX33" i="24"/>
  <c r="AY10" i="24" s="1"/>
  <c r="AX36" i="24"/>
  <c r="AY25" i="24" s="1"/>
  <c r="Z36" i="24"/>
  <c r="AS25" i="24" s="1"/>
  <c r="AX35" i="12"/>
  <c r="AY24" i="12" s="1"/>
  <c r="AX33" i="12"/>
  <c r="AY14" i="12" s="1"/>
  <c r="AX34" i="12"/>
  <c r="AY19" i="12" s="1"/>
  <c r="AG33" i="12"/>
  <c r="AV14" i="12" s="1"/>
  <c r="Z33" i="12"/>
  <c r="AS14" i="12" s="1"/>
  <c r="AX32" i="12"/>
  <c r="AY9" i="12" s="1"/>
  <c r="AG34" i="12"/>
  <c r="AV19" i="12" s="1"/>
  <c r="AG35" i="12"/>
  <c r="AV24" i="12" s="1"/>
  <c r="AG32" i="12"/>
  <c r="AV9" i="12" s="1"/>
  <c r="Z32" i="32"/>
  <c r="AS9" i="32" s="1"/>
  <c r="Z35" i="12"/>
  <c r="AS24" i="12" s="1"/>
  <c r="Z32" i="12"/>
  <c r="AS9" i="12" s="1"/>
  <c r="AG34" i="24"/>
  <c r="AV15" i="24" s="1"/>
  <c r="AG35" i="24"/>
  <c r="AV20" i="24" s="1"/>
  <c r="AG33" i="24"/>
  <c r="AV10" i="24" s="1"/>
  <c r="AG36" i="24"/>
  <c r="AV25" i="24" s="1"/>
  <c r="Z34" i="24"/>
  <c r="AS15" i="24" s="1"/>
  <c r="Z35" i="24"/>
  <c r="AS20" i="24" s="1"/>
  <c r="Z33" i="24"/>
  <c r="AS10" i="24" s="1"/>
  <c r="Z34" i="12"/>
  <c r="AS19" i="12" s="1"/>
  <c r="Z32" i="30"/>
  <c r="AS9" i="30" s="1"/>
  <c r="AG35" i="30"/>
  <c r="AV24" i="30" s="1"/>
  <c r="Z35" i="30"/>
  <c r="AS24" i="30" s="1"/>
  <c r="AG34" i="30"/>
  <c r="AV19" i="30" s="1"/>
  <c r="AG32" i="30"/>
  <c r="AV9" i="30" s="1"/>
  <c r="Z34" i="30"/>
  <c r="AS19" i="30" s="1"/>
</calcChain>
</file>

<file path=xl/sharedStrings.xml><?xml version="1.0" encoding="utf-8"?>
<sst xmlns="http://schemas.openxmlformats.org/spreadsheetml/2006/main" count="528" uniqueCount="132">
  <si>
    <t>-</t>
  </si>
  <si>
    <t>得失SET数</t>
    <rPh sb="0" eb="2">
      <t>トクシツ</t>
    </rPh>
    <rPh sb="5" eb="6">
      <t>スウ</t>
    </rPh>
    <phoneticPr fontId="1"/>
  </si>
  <si>
    <t>得点合計</t>
    <rPh sb="0" eb="2">
      <t>トクテン</t>
    </rPh>
    <rPh sb="2" eb="4">
      <t>ゴウケイ</t>
    </rPh>
    <phoneticPr fontId="1"/>
  </si>
  <si>
    <t>失点合計</t>
    <rPh sb="0" eb="2">
      <t>シッテン</t>
    </rPh>
    <rPh sb="2" eb="4">
      <t>ゴウケイ</t>
    </rPh>
    <phoneticPr fontId="1"/>
  </si>
  <si>
    <t>勝</t>
    <rPh sb="0" eb="1">
      <t>カ</t>
    </rPh>
    <phoneticPr fontId="1"/>
  </si>
  <si>
    <t>敗</t>
    <rPh sb="0" eb="1">
      <t>ハイ</t>
    </rPh>
    <phoneticPr fontId="1"/>
  </si>
  <si>
    <t>順　　　位</t>
    <rPh sb="0" eb="1">
      <t>ジュン</t>
    </rPh>
    <rPh sb="4" eb="5">
      <t>クライ</t>
    </rPh>
    <phoneticPr fontId="1"/>
  </si>
  <si>
    <t>ＳＥＴ　率</t>
    <rPh sb="4" eb="5">
      <t>リツ</t>
    </rPh>
    <phoneticPr fontId="1"/>
  </si>
  <si>
    <t>得ＳＥＴ数</t>
    <rPh sb="0" eb="1">
      <t>トク</t>
    </rPh>
    <rPh sb="4" eb="5">
      <t>スウ</t>
    </rPh>
    <phoneticPr fontId="1"/>
  </si>
  <si>
    <t>失ＳＥＴ数</t>
    <rPh sb="0" eb="1">
      <t>シツ</t>
    </rPh>
    <rPh sb="4" eb="5">
      <t>スウ</t>
    </rPh>
    <phoneticPr fontId="1"/>
  </si>
  <si>
    <t>順　　位</t>
    <rPh sb="0" eb="1">
      <t>ジュン</t>
    </rPh>
    <rPh sb="3" eb="4">
      <t>クライ</t>
    </rPh>
    <phoneticPr fontId="1"/>
  </si>
  <si>
    <t>勝　　点</t>
    <rPh sb="0" eb="1">
      <t>カ</t>
    </rPh>
    <rPh sb="3" eb="4">
      <t>テン</t>
    </rPh>
    <phoneticPr fontId="1"/>
  </si>
  <si>
    <t>点  差</t>
    <rPh sb="0" eb="1">
      <t>テン</t>
    </rPh>
    <rPh sb="3" eb="4">
      <t>サ</t>
    </rPh>
    <phoneticPr fontId="1"/>
  </si>
  <si>
    <t>得  失</t>
    <rPh sb="0" eb="1">
      <t>トク</t>
    </rPh>
    <rPh sb="3" eb="4">
      <t>シツ</t>
    </rPh>
    <phoneticPr fontId="1"/>
  </si>
  <si>
    <t>勝    点</t>
    <rPh sb="0" eb="1">
      <t>カ</t>
    </rPh>
    <rPh sb="5" eb="6">
      <t>テン</t>
    </rPh>
    <phoneticPr fontId="1"/>
  </si>
  <si>
    <t>チーム名</t>
    <rPh sb="3" eb="4">
      <t>メイ</t>
    </rPh>
    <phoneticPr fontId="1"/>
  </si>
  <si>
    <t>-</t>
    <phoneticPr fontId="1"/>
  </si>
  <si>
    <t>ＳＥＴ率</t>
    <rPh sb="3" eb="4">
      <t>リツ</t>
    </rPh>
    <phoneticPr fontId="1"/>
  </si>
  <si>
    <t>（男　子）</t>
    <rPh sb="1" eb="2">
      <t>オトコ</t>
    </rPh>
    <rPh sb="3" eb="4">
      <t>コ</t>
    </rPh>
    <phoneticPr fontId="1"/>
  </si>
  <si>
    <t>-</t>
    <phoneticPr fontId="1"/>
  </si>
  <si>
    <t>勝点順位</t>
    <rPh sb="0" eb="1">
      <t>カチ</t>
    </rPh>
    <rPh sb="1" eb="2">
      <t>テン</t>
    </rPh>
    <rPh sb="2" eb="3">
      <t>ジュン</t>
    </rPh>
    <rPh sb="3" eb="4">
      <t>イ</t>
    </rPh>
    <phoneticPr fontId="1"/>
  </si>
  <si>
    <t>得失SET</t>
    <rPh sb="0" eb="2">
      <t>トクシツ</t>
    </rPh>
    <phoneticPr fontId="1"/>
  </si>
  <si>
    <t>率順位</t>
    <rPh sb="0" eb="1">
      <t>リツ</t>
    </rPh>
    <rPh sb="1" eb="2">
      <t>ジュン</t>
    </rPh>
    <rPh sb="2" eb="3">
      <t>イ</t>
    </rPh>
    <phoneticPr fontId="1"/>
  </si>
  <si>
    <t>順　　位</t>
    <rPh sb="0" eb="1">
      <t>ジュン</t>
    </rPh>
    <rPh sb="3" eb="4">
      <t>イ</t>
    </rPh>
    <phoneticPr fontId="1"/>
  </si>
  <si>
    <t>ポイント</t>
    <phoneticPr fontId="1"/>
  </si>
  <si>
    <t>ＳＥＴ</t>
    <phoneticPr fontId="1"/>
  </si>
  <si>
    <t>数順位</t>
    <rPh sb="0" eb="1">
      <t>カズ</t>
    </rPh>
    <rPh sb="1" eb="2">
      <t>ジュン</t>
    </rPh>
    <rPh sb="2" eb="3">
      <t>イ</t>
    </rPh>
    <phoneticPr fontId="1"/>
  </si>
  <si>
    <t>位</t>
    <rPh sb="0" eb="1">
      <t>イ</t>
    </rPh>
    <phoneticPr fontId="1"/>
  </si>
  <si>
    <t>ポイント率</t>
    <rPh sb="4" eb="5">
      <t>リツ</t>
    </rPh>
    <phoneticPr fontId="1"/>
  </si>
  <si>
    <t>ポイント</t>
    <phoneticPr fontId="1"/>
  </si>
  <si>
    <t>１　位</t>
    <rPh sb="2" eb="3">
      <t>イ</t>
    </rPh>
    <phoneticPr fontId="1"/>
  </si>
  <si>
    <t>２　位</t>
    <rPh sb="2" eb="3">
      <t>イ</t>
    </rPh>
    <phoneticPr fontId="1"/>
  </si>
  <si>
    <t>３　位</t>
    <rPh sb="2" eb="3">
      <t>イ</t>
    </rPh>
    <phoneticPr fontId="1"/>
  </si>
  <si>
    <t>４　位</t>
    <rPh sb="2" eb="3">
      <t>イ</t>
    </rPh>
    <phoneticPr fontId="1"/>
  </si>
  <si>
    <t>ＳＥＴ</t>
    <phoneticPr fontId="1"/>
  </si>
  <si>
    <t>ポイント</t>
    <phoneticPr fontId="1"/>
  </si>
  <si>
    <t>-</t>
    <phoneticPr fontId="1"/>
  </si>
  <si>
    <t>ポイント</t>
    <phoneticPr fontId="1"/>
  </si>
  <si>
    <t>３　組</t>
    <rPh sb="2" eb="3">
      <t>クミ</t>
    </rPh>
    <phoneticPr fontId="1"/>
  </si>
  <si>
    <t>ポイント</t>
    <phoneticPr fontId="1"/>
  </si>
  <si>
    <t>ポイント</t>
    <phoneticPr fontId="1"/>
  </si>
  <si>
    <t>（女　子）</t>
    <rPh sb="1" eb="2">
      <t>オンナ</t>
    </rPh>
    <rPh sb="3" eb="4">
      <t>コ</t>
    </rPh>
    <phoneticPr fontId="1"/>
  </si>
  <si>
    <t>点</t>
  </si>
  <si>
    <t>点</t>
    <rPh sb="0" eb="1">
      <t>テン</t>
    </rPh>
    <phoneticPr fontId="1"/>
  </si>
  <si>
    <t>勝者―３点</t>
    <phoneticPr fontId="1"/>
  </si>
  <si>
    <t>敗者・棄権・没収―０点</t>
    <rPh sb="0" eb="2">
      <t>ハイシャ</t>
    </rPh>
    <rPh sb="3" eb="5">
      <t>キケン</t>
    </rPh>
    <rPh sb="6" eb="8">
      <t>ボッシュウ</t>
    </rPh>
    <rPh sb="10" eb="11">
      <t>テン</t>
    </rPh>
    <phoneticPr fontId="1"/>
  </si>
  <si>
    <t>分</t>
  </si>
  <si>
    <t>分</t>
    <rPh sb="0" eb="1">
      <t>ワケ</t>
    </rPh>
    <phoneticPr fontId="1"/>
  </si>
  <si>
    <t>勝</t>
  </si>
  <si>
    <t>敗</t>
  </si>
  <si>
    <t>勝者―3点</t>
    <phoneticPr fontId="1"/>
  </si>
  <si>
    <t>引き分け―１点</t>
    <rPh sb="0" eb="1">
      <t>ヒ</t>
    </rPh>
    <rPh sb="2" eb="3">
      <t>ワ</t>
    </rPh>
    <rPh sb="6" eb="7">
      <t>テン</t>
    </rPh>
    <phoneticPr fontId="1"/>
  </si>
  <si>
    <t>　勝者―３点</t>
    <phoneticPr fontId="1"/>
  </si>
  <si>
    <t>引き分けー１点</t>
    <rPh sb="0" eb="1">
      <t>ヒ</t>
    </rPh>
    <rPh sb="2" eb="3">
      <t>ワ</t>
    </rPh>
    <rPh sb="6" eb="7">
      <t>テン</t>
    </rPh>
    <phoneticPr fontId="1"/>
  </si>
  <si>
    <t>引き分けー１点</t>
    <rPh sb="0" eb="1">
      <t>ヒ</t>
    </rPh>
    <rPh sb="2" eb="3">
      <t>ワ</t>
    </rPh>
    <rPh sb="6" eb="7">
      <t>テン</t>
    </rPh>
    <phoneticPr fontId="1"/>
  </si>
  <si>
    <t>引き分け＝１点</t>
    <rPh sb="0" eb="1">
      <t>ヒ</t>
    </rPh>
    <rPh sb="2" eb="3">
      <t>ワ</t>
    </rPh>
    <rPh sb="6" eb="7">
      <t>テン</t>
    </rPh>
    <phoneticPr fontId="1"/>
  </si>
  <si>
    <t>　敗者・棄権・没収―０点</t>
    <rPh sb="1" eb="3">
      <t>ハイシャ</t>
    </rPh>
    <rPh sb="4" eb="6">
      <t>キケン</t>
    </rPh>
    <rPh sb="7" eb="9">
      <t>ボッシュウ</t>
    </rPh>
    <rPh sb="11" eb="12">
      <t>テン</t>
    </rPh>
    <phoneticPr fontId="1"/>
  </si>
  <si>
    <t>Ｕ－１４</t>
    <phoneticPr fontId="1"/>
  </si>
  <si>
    <t>チーム     数</t>
    <rPh sb="8" eb="9">
      <t>スウ</t>
    </rPh>
    <phoneticPr fontId="1"/>
  </si>
  <si>
    <t>抽選    Ｎo</t>
    <rPh sb="0" eb="2">
      <t>チュウセン</t>
    </rPh>
    <phoneticPr fontId="1"/>
  </si>
  <si>
    <t>やましろジャンプ</t>
    <phoneticPr fontId="1"/>
  </si>
  <si>
    <t>Ｗｉｎｄｓ</t>
    <phoneticPr fontId="1"/>
  </si>
  <si>
    <t>京都蒲公英</t>
    <rPh sb="0" eb="2">
      <t>キョウト</t>
    </rPh>
    <rPh sb="2" eb="5">
      <t>タンポポ</t>
    </rPh>
    <phoneticPr fontId="1"/>
  </si>
  <si>
    <t>楓ヤングＶ・Ｂ・Ｃ</t>
    <rPh sb="0" eb="1">
      <t>カエデ</t>
    </rPh>
    <phoneticPr fontId="1"/>
  </si>
  <si>
    <t>ＫＹＯＴＯ気づき</t>
    <rPh sb="5" eb="6">
      <t>キ</t>
    </rPh>
    <phoneticPr fontId="1"/>
  </si>
  <si>
    <t>京都ＵＮＩＴＥ</t>
    <rPh sb="0" eb="2">
      <t>キョウト</t>
    </rPh>
    <phoneticPr fontId="1"/>
  </si>
  <si>
    <t>京都匠ヤング</t>
    <rPh sb="0" eb="2">
      <t>キョウト</t>
    </rPh>
    <rPh sb="2" eb="3">
      <t>タクミ</t>
    </rPh>
    <phoneticPr fontId="1"/>
  </si>
  <si>
    <t>ソフィア</t>
    <phoneticPr fontId="1"/>
  </si>
  <si>
    <t>Ｕ－1４</t>
    <phoneticPr fontId="1"/>
  </si>
  <si>
    <t>U-14</t>
    <phoneticPr fontId="1"/>
  </si>
  <si>
    <t>Ａ</t>
    <phoneticPr fontId="1"/>
  </si>
  <si>
    <t>Ｃ</t>
    <phoneticPr fontId="1"/>
  </si>
  <si>
    <t>令和元年　6月15日(土)　　　　　　　会場：　宇治市　　黄檗体育館</t>
    <rPh sb="0" eb="2">
      <t>レイワ</t>
    </rPh>
    <rPh sb="2" eb="4">
      <t>ガンネン</t>
    </rPh>
    <rPh sb="6" eb="7">
      <t>ガツ</t>
    </rPh>
    <rPh sb="9" eb="10">
      <t>ニチ</t>
    </rPh>
    <rPh sb="11" eb="12">
      <t>ツチ</t>
    </rPh>
    <rPh sb="20" eb="22">
      <t>カイジョウ</t>
    </rPh>
    <rPh sb="24" eb="27">
      <t>ウジシ</t>
    </rPh>
    <rPh sb="29" eb="31">
      <t>オウバク</t>
    </rPh>
    <rPh sb="31" eb="34">
      <t>タイイクカン</t>
    </rPh>
    <phoneticPr fontId="1"/>
  </si>
  <si>
    <t>１　位</t>
    <phoneticPr fontId="1"/>
  </si>
  <si>
    <t>山王ＢＯＮＤＳ</t>
  </si>
  <si>
    <t>山王ＢＯＮＤＳ</t>
    <rPh sb="0" eb="1">
      <t>ヤマ</t>
    </rPh>
    <rPh sb="1" eb="2">
      <t>オウ</t>
    </rPh>
    <phoneticPr fontId="1"/>
  </si>
  <si>
    <t>Ｎｏｒｔｈ　Ｂｒａｖｅｓ</t>
  </si>
  <si>
    <t>Ｎｏｒｔｈ　Ｂｒａｖｅｓ</t>
    <phoneticPr fontId="1"/>
  </si>
  <si>
    <t>Ｄ</t>
    <phoneticPr fontId="1"/>
  </si>
  <si>
    <t>ＴＶＣ　Ｊｒ</t>
  </si>
  <si>
    <t>ＴＶＣ　Ｊｒ</t>
    <phoneticPr fontId="1"/>
  </si>
  <si>
    <t>ＴＶＣ　ｇｅｒｌｓ</t>
  </si>
  <si>
    <t>ＴＶＣ　ｇｅｒｌｓ</t>
    <phoneticPr fontId="1"/>
  </si>
  <si>
    <t>ソフィア</t>
  </si>
  <si>
    <t>Ｗａｒｒｌｏｒｓ</t>
  </si>
  <si>
    <t>Ｗａｒｒｌｏｒｓ</t>
    <phoneticPr fontId="1"/>
  </si>
  <si>
    <t>ＢＥＳＴ　ＢＵＤＤＩＥＳ</t>
  </si>
  <si>
    <t>排球会ＳＴＥＬＬＡ</t>
  </si>
  <si>
    <t>排球会ＳＴＥＬＬＡ</t>
    <rPh sb="0" eb="2">
      <t>ハイキュウ</t>
    </rPh>
    <rPh sb="2" eb="3">
      <t>カイ</t>
    </rPh>
    <phoneticPr fontId="1"/>
  </si>
  <si>
    <t>ａｌｏｈａ－ａ</t>
  </si>
  <si>
    <t>やましろジャンプ</t>
  </si>
  <si>
    <t>京都ＵＮＩＴＥ</t>
  </si>
  <si>
    <t>Ｗｉｎｄｓ</t>
  </si>
  <si>
    <t>京都匠ヤング</t>
  </si>
  <si>
    <t>楓ヤングＶ・Ｂ・Ｃ</t>
  </si>
  <si>
    <t>Ｂｅｓｔ　Ｂｕｄｄｉｅｓ</t>
    <phoneticPr fontId="1"/>
  </si>
  <si>
    <t>Ｂｅｓｔ　ＢｕｄｄｉｅｓＲｅｄ</t>
    <phoneticPr fontId="1"/>
  </si>
  <si>
    <t>参加チーム一覧</t>
    <rPh sb="0" eb="2">
      <t>サンカ</t>
    </rPh>
    <rPh sb="5" eb="7">
      <t>イチラン</t>
    </rPh>
    <phoneticPr fontId="1"/>
  </si>
  <si>
    <t>リーグ戦抽選結果</t>
    <rPh sb="3" eb="4">
      <t>セン</t>
    </rPh>
    <rPh sb="4" eb="6">
      <t>チュウセン</t>
    </rPh>
    <rPh sb="6" eb="8">
      <t>ケッカ</t>
    </rPh>
    <phoneticPr fontId="1"/>
  </si>
  <si>
    <t>女子、京都蒲公英・京都気づきエンジェルズは第１、第２シードとして、トーナメント進出</t>
    <rPh sb="0" eb="2">
      <t>ジョシ</t>
    </rPh>
    <rPh sb="3" eb="5">
      <t>キョウト</t>
    </rPh>
    <rPh sb="5" eb="8">
      <t>タンポポ</t>
    </rPh>
    <rPh sb="9" eb="11">
      <t>キョウト</t>
    </rPh>
    <rPh sb="11" eb="12">
      <t>キ</t>
    </rPh>
    <rPh sb="21" eb="22">
      <t>ダイ</t>
    </rPh>
    <rPh sb="24" eb="25">
      <t>ダイ</t>
    </rPh>
    <rPh sb="39" eb="41">
      <t>シンシュツ</t>
    </rPh>
    <phoneticPr fontId="1"/>
  </si>
  <si>
    <t>男子トーナメント</t>
    <rPh sb="0" eb="2">
      <t>ダンシ</t>
    </rPh>
    <phoneticPr fontId="1"/>
  </si>
  <si>
    <t>Ｗｉｎｄｓ</t>
    <phoneticPr fontId="1"/>
  </si>
  <si>
    <t>ａｌｏｈａ－ｓ</t>
    <phoneticPr fontId="1"/>
  </si>
  <si>
    <t>京都匠ヤング</t>
    <rPh sb="0" eb="2">
      <t>キョウト</t>
    </rPh>
    <rPh sb="2" eb="3">
      <t>タクミ</t>
    </rPh>
    <phoneticPr fontId="1"/>
  </si>
  <si>
    <t>３位決定戦</t>
    <rPh sb="1" eb="2">
      <t>イ</t>
    </rPh>
    <rPh sb="2" eb="5">
      <t>ケッテイセン</t>
    </rPh>
    <phoneticPr fontId="1"/>
  </si>
  <si>
    <t>京都蒲公英</t>
    <rPh sb="0" eb="2">
      <t>キョウト</t>
    </rPh>
    <rPh sb="2" eb="5">
      <t>タンポポ</t>
    </rPh>
    <phoneticPr fontId="1"/>
  </si>
  <si>
    <t>ＫＹＯＴＯ気づきエンジェルズ</t>
    <rPh sb="5" eb="6">
      <t>キ</t>
    </rPh>
    <phoneticPr fontId="1"/>
  </si>
  <si>
    <t>排球会ステラ</t>
    <rPh sb="0" eb="3">
      <t>ハイキュウカイ</t>
    </rPh>
    <phoneticPr fontId="1"/>
  </si>
  <si>
    <t>ＴＶＣＪr</t>
    <phoneticPr fontId="1"/>
  </si>
  <si>
    <t>楓ヤングＶ・Ｂ</t>
    <rPh sb="0" eb="1">
      <t>カエデ</t>
    </rPh>
    <phoneticPr fontId="1"/>
  </si>
  <si>
    <t>やましろジャンプ</t>
    <phoneticPr fontId="1"/>
  </si>
  <si>
    <t>ソフィア</t>
    <phoneticPr fontId="1"/>
  </si>
  <si>
    <t>女子トーナメント</t>
    <rPh sb="0" eb="2">
      <t>ジョシ</t>
    </rPh>
    <phoneticPr fontId="1"/>
  </si>
  <si>
    <t>優　　勝</t>
    <rPh sb="0" eb="1">
      <t>ユウ</t>
    </rPh>
    <rPh sb="3" eb="4">
      <t>マサル</t>
    </rPh>
    <phoneticPr fontId="1"/>
  </si>
  <si>
    <r>
      <rPr>
        <sz val="11"/>
        <rFont val="ＭＳ Ｐゴシック"/>
        <family val="3"/>
        <charset val="128"/>
      </rPr>
      <t>ＫＹＯＴＯ気づき</t>
    </r>
    <r>
      <rPr>
        <sz val="10"/>
        <rFont val="ＭＳ Ｐゴシック"/>
        <family val="3"/>
        <charset val="128"/>
      </rPr>
      <t>エンジェルズ</t>
    </r>
    <rPh sb="5" eb="6">
      <t>キ</t>
    </rPh>
    <phoneticPr fontId="1"/>
  </si>
  <si>
    <t>ａｌｏｈａ－ｓ</t>
    <phoneticPr fontId="1"/>
  </si>
  <si>
    <t>Ｃ１</t>
    <phoneticPr fontId="1"/>
  </si>
  <si>
    <t>Ｄ１</t>
    <phoneticPr fontId="1"/>
  </si>
  <si>
    <t>Ｃ２</t>
    <phoneticPr fontId="1"/>
  </si>
  <si>
    <t>Ｃ３</t>
    <phoneticPr fontId="1"/>
  </si>
  <si>
    <t>Ａ１</t>
    <phoneticPr fontId="1"/>
  </si>
  <si>
    <t>Ａ２</t>
    <phoneticPr fontId="1"/>
  </si>
  <si>
    <t>Ｂ１</t>
    <phoneticPr fontId="1"/>
  </si>
  <si>
    <t>Ｂ２</t>
    <phoneticPr fontId="1"/>
  </si>
  <si>
    <t>Ｂ３</t>
    <phoneticPr fontId="1"/>
  </si>
  <si>
    <t>Ａ３</t>
    <phoneticPr fontId="1"/>
  </si>
  <si>
    <t>Ａ４</t>
    <phoneticPr fontId="1"/>
  </si>
  <si>
    <t>Ｂ４</t>
    <phoneticPr fontId="1"/>
  </si>
  <si>
    <t>ポイント率により山王ＢＯＮＤＳが３位</t>
    <rPh sb="4" eb="5">
      <t>リツ</t>
    </rPh>
    <rPh sb="8" eb="9">
      <t>ヤマ</t>
    </rPh>
    <rPh sb="9" eb="10">
      <t>オウ</t>
    </rPh>
    <rPh sb="17" eb="18">
      <t>イ</t>
    </rPh>
    <phoneticPr fontId="1"/>
  </si>
  <si>
    <t>第　１３回　　京都府Ｕ－14クラブチャンピオンシップ男子バレーボール大会　　　　　　　　　　　　　　　　　　　　　　　　　　　　　　　兼　　第２２回全国ヤングバレーボールクラブ男子優勝大会京都府予選会</t>
    <rPh sb="0" eb="1">
      <t>ダイ</t>
    </rPh>
    <rPh sb="4" eb="5">
      <t>カイ</t>
    </rPh>
    <rPh sb="7" eb="10">
      <t>キョウトフ</t>
    </rPh>
    <rPh sb="26" eb="28">
      <t>ダンシ</t>
    </rPh>
    <rPh sb="33" eb="35">
      <t>タイカイ</t>
    </rPh>
    <rPh sb="67" eb="68">
      <t>ケン</t>
    </rPh>
    <rPh sb="70" eb="71">
      <t>ダイ</t>
    </rPh>
    <rPh sb="73" eb="74">
      <t>カイ</t>
    </rPh>
    <rPh sb="74" eb="76">
      <t>ゼンコク</t>
    </rPh>
    <rPh sb="88" eb="90">
      <t>ダンシ</t>
    </rPh>
    <rPh sb="90" eb="92">
      <t>ユウショウ</t>
    </rPh>
    <rPh sb="92" eb="94">
      <t>タイカイ</t>
    </rPh>
    <rPh sb="94" eb="97">
      <t>キョウトフ</t>
    </rPh>
    <rPh sb="97" eb="100">
      <t>ヨセンカイ</t>
    </rPh>
    <phoneticPr fontId="1"/>
  </si>
  <si>
    <t>第11回　京都府ヤングクラブバレーボール連盟女子交流大会　　　　　　　　　　　　　　　　　　　　　　　　　　　　　　　　　　　　兼　第22回全国ヤングバレーボールクラブ女子優勝大会京都府予選会　　</t>
    <phoneticPr fontId="1"/>
  </si>
  <si>
    <t>Ｂｅｓｔ　Ｂｕｄｄｉｅｓ Red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</si>
</sst>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 ;[Red]\-0\ "/>
    <numFmt numFmtId="177" formatCode="0.000"/>
    <numFmt numFmtId="178" formatCode="0.000_ ;[Red]\-0.000\ "/>
    <numFmt numFmtId="179" formatCode="#"/>
    <numFmt numFmtId="180" formatCode=";;;"/>
    <numFmt numFmtId="181" formatCode="#,###;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i/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 tint="0.59996337778862885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auto="1"/>
      </bottom>
      <diagonal/>
    </border>
  </borders>
  <cellStyleXfs count="1">
    <xf numFmtId="0" fontId="0" fillId="0" borderId="0"/>
  </cellStyleXfs>
  <cellXfs count="533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Protection="1">
      <protection locked="0"/>
    </xf>
    <xf numFmtId="0" fontId="2" fillId="0" borderId="0" xfId="0" applyFont="1" applyBorder="1" applyAlignment="1">
      <alignment horizontal="right" vertical="center"/>
    </xf>
    <xf numFmtId="0" fontId="0" fillId="0" borderId="4" xfId="0" applyBorder="1"/>
    <xf numFmtId="0" fontId="0" fillId="0" borderId="8" xfId="0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/>
    <xf numFmtId="17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/>
    <xf numFmtId="180" fontId="3" fillId="0" borderId="0" xfId="0" applyNumberFormat="1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178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distributed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distributed" vertical="center" justifyLastLine="1"/>
      <protection locked="0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22" xfId="0" applyFon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protection hidden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78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0" borderId="29" xfId="0" applyFont="1" applyFill="1" applyBorder="1" applyAlignment="1" applyProtection="1">
      <alignment horizontal="right" vertical="center"/>
      <protection hidden="1"/>
    </xf>
    <xf numFmtId="180" fontId="3" fillId="0" borderId="26" xfId="0" applyNumberFormat="1" applyFont="1" applyFill="1" applyBorder="1" applyAlignment="1" applyProtection="1">
      <alignment horizontal="left" vertical="center"/>
      <protection hidden="1"/>
    </xf>
    <xf numFmtId="0" fontId="3" fillId="0" borderId="1" xfId="0" applyFont="1" applyFill="1" applyBorder="1" applyProtection="1">
      <protection hidden="1"/>
    </xf>
    <xf numFmtId="179" fontId="4" fillId="0" borderId="1" xfId="0" applyNumberFormat="1" applyFont="1" applyFill="1" applyBorder="1" applyProtection="1"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25" xfId="0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Fill="1" applyProtection="1"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0" borderId="26" xfId="0" applyFont="1" applyFill="1" applyBorder="1" applyProtection="1"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4" fillId="0" borderId="26" xfId="0" applyFont="1" applyFill="1" applyBorder="1" applyAlignment="1" applyProtection="1">
      <alignment horizontal="left" vertical="center"/>
      <protection hidden="1"/>
    </xf>
    <xf numFmtId="0" fontId="3" fillId="0" borderId="0" xfId="0" applyNumberFormat="1" applyFont="1" applyFill="1" applyBorder="1" applyAlignment="1" applyProtection="1">
      <alignment horizontal="right" vertical="center"/>
      <protection hidden="1"/>
    </xf>
    <xf numFmtId="180" fontId="3" fillId="0" borderId="15" xfId="0" applyNumberFormat="1" applyFont="1" applyFill="1" applyBorder="1" applyAlignment="1" applyProtection="1">
      <alignment horizontal="center" vertical="center"/>
      <protection hidden="1"/>
    </xf>
    <xf numFmtId="180" fontId="4" fillId="0" borderId="15" xfId="0" applyNumberFormat="1" applyFont="1" applyFill="1" applyBorder="1" applyAlignment="1" applyProtection="1">
      <alignment horizontal="center" vertical="center"/>
      <protection hidden="1"/>
    </xf>
    <xf numFmtId="0" fontId="3" fillId="0" borderId="41" xfId="0" applyFont="1" applyFill="1" applyBorder="1" applyProtection="1">
      <protection hidden="1"/>
    </xf>
    <xf numFmtId="0" fontId="3" fillId="0" borderId="29" xfId="0" applyFont="1" applyFill="1" applyBorder="1" applyProtection="1">
      <protection hidden="1"/>
    </xf>
    <xf numFmtId="179" fontId="4" fillId="0" borderId="0" xfId="0" applyNumberFormat="1" applyFont="1" applyFill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0" fontId="4" fillId="0" borderId="29" xfId="0" applyFont="1" applyFill="1" applyBorder="1" applyAlignment="1" applyProtection="1">
      <alignment horizontal="right" vertical="center"/>
      <protection hidden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181" fontId="3" fillId="0" borderId="29" xfId="0" applyNumberFormat="1" applyFont="1" applyFill="1" applyBorder="1" applyAlignment="1" applyProtection="1">
      <alignment horizontal="right" vertical="center"/>
      <protection hidden="1"/>
    </xf>
    <xf numFmtId="0" fontId="3" fillId="0" borderId="29" xfId="0" applyNumberFormat="1" applyFont="1" applyFill="1" applyBorder="1" applyAlignment="1" applyProtection="1">
      <alignment horizontal="right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3" fillId="0" borderId="26" xfId="0" applyNumberFormat="1" applyFont="1" applyFill="1" applyBorder="1" applyAlignment="1" applyProtection="1">
      <alignment horizontal="left" vertical="center"/>
      <protection hidden="1"/>
    </xf>
    <xf numFmtId="0" fontId="3" fillId="0" borderId="26" xfId="0" applyNumberFormat="1" applyFont="1" applyFill="1" applyBorder="1" applyAlignment="1" applyProtection="1">
      <alignment horizontal="left"/>
      <protection hidden="1"/>
    </xf>
    <xf numFmtId="0" fontId="4" fillId="0" borderId="0" xfId="0" applyNumberFormat="1" applyFont="1" applyBorder="1" applyAlignment="1" applyProtection="1">
      <alignment horizontal="center" vertical="center"/>
      <protection hidden="1"/>
    </xf>
    <xf numFmtId="0" fontId="4" fillId="0" borderId="15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3" fillId="0" borderId="26" xfId="0" applyFont="1" applyFill="1" applyBorder="1" applyAlignment="1" applyProtection="1">
      <alignment horizontal="center" vertical="center"/>
      <protection hidden="1"/>
    </xf>
    <xf numFmtId="0" fontId="3" fillId="0" borderId="42" xfId="0" applyNumberFormat="1" applyFont="1" applyFill="1" applyBorder="1" applyAlignment="1" applyProtection="1">
      <alignment horizontal="right" vertical="center"/>
      <protection hidden="1"/>
    </xf>
    <xf numFmtId="0" fontId="3" fillId="0" borderId="15" xfId="0" applyNumberFormat="1" applyFont="1" applyFill="1" applyBorder="1" applyAlignment="1" applyProtection="1">
      <alignment horizontal="center" vertical="center"/>
      <protection hidden="1"/>
    </xf>
    <xf numFmtId="0" fontId="3" fillId="0" borderId="26" xfId="0" applyFont="1" applyFill="1" applyBorder="1" applyAlignment="1" applyProtection="1">
      <alignment horizontal="left" vertical="center"/>
      <protection hidden="1"/>
    </xf>
    <xf numFmtId="0" fontId="3" fillId="0" borderId="15" xfId="0" applyNumberFormat="1" applyFont="1" applyFill="1" applyBorder="1" applyAlignment="1" applyProtection="1">
      <alignment horizontal="left" vertical="center"/>
      <protection hidden="1"/>
    </xf>
    <xf numFmtId="0" fontId="4" fillId="0" borderId="15" xfId="0" applyNumberFormat="1" applyFont="1" applyFill="1" applyBorder="1" applyAlignment="1" applyProtection="1">
      <alignment horizontal="center" vertical="center"/>
      <protection hidden="1"/>
    </xf>
    <xf numFmtId="0" fontId="3" fillId="0" borderId="15" xfId="0" applyNumberFormat="1" applyFont="1" applyFill="1" applyBorder="1" applyAlignment="1" applyProtection="1">
      <alignment horizontal="right" vertical="center"/>
      <protection hidden="1"/>
    </xf>
    <xf numFmtId="0" fontId="3" fillId="0" borderId="43" xfId="0" applyNumberFormat="1" applyFont="1" applyFill="1" applyBorder="1" applyAlignment="1" applyProtection="1">
      <alignment horizontal="left" vertical="center"/>
      <protection hidden="1"/>
    </xf>
    <xf numFmtId="179" fontId="4" fillId="0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0" fillId="0" borderId="2" xfId="0" applyBorder="1" applyProtection="1">
      <protection hidden="1"/>
    </xf>
    <xf numFmtId="0" fontId="2" fillId="0" borderId="2" xfId="0" applyFont="1" applyBorder="1" applyProtection="1">
      <protection hidden="1"/>
    </xf>
    <xf numFmtId="0" fontId="0" fillId="0" borderId="3" xfId="0" applyBorder="1" applyProtection="1">
      <protection hidden="1"/>
    </xf>
    <xf numFmtId="0" fontId="4" fillId="0" borderId="5" xfId="0" applyFont="1" applyBorder="1" applyAlignment="1" applyProtection="1">
      <alignment horizontal="distributed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0" fillId="0" borderId="5" xfId="0" applyBorder="1" applyProtection="1"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0" fillId="0" borderId="6" xfId="0" applyBorder="1" applyProtection="1">
      <protection hidden="1"/>
    </xf>
    <xf numFmtId="180" fontId="3" fillId="0" borderId="15" xfId="0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0" fontId="2" fillId="0" borderId="1" xfId="0" applyFont="1" applyBorder="1" applyProtection="1">
      <protection hidden="1"/>
    </xf>
    <xf numFmtId="0" fontId="0" fillId="0" borderId="7" xfId="0" applyBorder="1" applyProtection="1"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4" fillId="0" borderId="16" xfId="0" applyFont="1" applyBorder="1" applyAlignment="1" applyProtection="1">
      <alignment horizontal="distributed" vertical="center"/>
      <protection hidden="1"/>
    </xf>
    <xf numFmtId="0" fontId="3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15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80" fontId="4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>
      <protection locked="0"/>
    </xf>
    <xf numFmtId="180" fontId="3" fillId="0" borderId="15" xfId="0" applyNumberFormat="1" applyFont="1" applyFill="1" applyBorder="1" applyAlignment="1" applyProtection="1">
      <alignment horizontal="center"/>
      <protection locked="0"/>
    </xf>
    <xf numFmtId="180" fontId="4" fillId="0" borderId="15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Protection="1">
      <protection locked="0"/>
    </xf>
    <xf numFmtId="0" fontId="4" fillId="0" borderId="15" xfId="0" applyNumberFormat="1" applyFont="1" applyFill="1" applyBorder="1" applyAlignment="1" applyProtection="1">
      <alignment horizontal="center"/>
      <protection locked="0"/>
    </xf>
    <xf numFmtId="0" fontId="4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29" xfId="0" applyFont="1" applyFill="1" applyBorder="1" applyAlignment="1" applyProtection="1">
      <alignment horizontal="right" vertical="center"/>
      <protection locked="0" hidden="1"/>
    </xf>
    <xf numFmtId="0" fontId="4" fillId="0" borderId="26" xfId="0" applyFont="1" applyFill="1" applyBorder="1" applyAlignment="1" applyProtection="1">
      <alignment horizontal="left" vertical="center"/>
      <protection locked="0" hidden="1"/>
    </xf>
    <xf numFmtId="0" fontId="4" fillId="0" borderId="0" xfId="0" applyFont="1" applyFill="1" applyBorder="1" applyAlignment="1" applyProtection="1">
      <alignment horizontal="left" vertical="center"/>
      <protection locked="0" hidden="1"/>
    </xf>
    <xf numFmtId="0" fontId="4" fillId="0" borderId="0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 applyProtection="1">
      <alignment horizontal="right" vertical="center"/>
      <protection locked="0" hidden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hidden="1"/>
    </xf>
    <xf numFmtId="179" fontId="4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  <protection hidden="1"/>
    </xf>
    <xf numFmtId="179" fontId="3" fillId="0" borderId="0" xfId="0" applyNumberFormat="1" applyFont="1" applyBorder="1" applyAlignment="1" applyProtection="1">
      <alignment horizontal="distributed" vertical="center"/>
      <protection locked="0"/>
    </xf>
    <xf numFmtId="0" fontId="3" fillId="0" borderId="0" xfId="0" applyFont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distributed"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distributed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" xfId="0" applyBorder="1"/>
    <xf numFmtId="0" fontId="0" fillId="0" borderId="25" xfId="0" applyBorder="1"/>
    <xf numFmtId="0" fontId="0" fillId="0" borderId="21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0" fillId="0" borderId="14" xfId="0" applyBorder="1" applyAlignment="1">
      <alignment horizontal="distributed" vertical="center"/>
    </xf>
    <xf numFmtId="0" fontId="2" fillId="0" borderId="8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distributed" vertical="center"/>
    </xf>
    <xf numFmtId="0" fontId="2" fillId="0" borderId="37" xfId="0" applyFont="1" applyBorder="1" applyAlignment="1">
      <alignment horizontal="center" vertical="center"/>
    </xf>
    <xf numFmtId="0" fontId="0" fillId="0" borderId="24" xfId="0" applyBorder="1" applyAlignment="1">
      <alignment horizontal="distributed" vertical="center"/>
    </xf>
    <xf numFmtId="0" fontId="2" fillId="0" borderId="9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0" fillId="0" borderId="28" xfId="0" applyBorder="1" applyAlignment="1">
      <alignment horizontal="distributed" vertical="center"/>
    </xf>
    <xf numFmtId="179" fontId="3" fillId="0" borderId="0" xfId="0" applyNumberFormat="1" applyFont="1" applyBorder="1" applyAlignment="1" applyProtection="1">
      <alignment horizontal="distributed" vertical="center"/>
      <protection hidden="1"/>
    </xf>
    <xf numFmtId="177" fontId="4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distributed" vertical="center" justifyLastLine="1"/>
      <protection locked="0"/>
    </xf>
    <xf numFmtId="0" fontId="0" fillId="0" borderId="0" xfId="0" applyBorder="1" applyAlignment="1">
      <alignment horizontal="distributed" vertical="center"/>
    </xf>
    <xf numFmtId="0" fontId="2" fillId="0" borderId="91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27" xfId="0" applyBorder="1" applyAlignment="1">
      <alignment horizontal="center" vertical="center"/>
    </xf>
    <xf numFmtId="0" fontId="0" fillId="0" borderId="0" xfId="0" applyBorder="1" applyAlignment="1">
      <alignment horizontal="distributed"/>
    </xf>
    <xf numFmtId="0" fontId="0" fillId="0" borderId="0" xfId="0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95" xfId="0" applyFont="1" applyBorder="1" applyAlignment="1">
      <alignment horizontal="center" vertical="center" textRotation="255"/>
    </xf>
    <xf numFmtId="0" fontId="2" fillId="0" borderId="94" xfId="0" applyFont="1" applyBorder="1" applyAlignment="1">
      <alignment horizontal="center" vertical="center" textRotation="255"/>
    </xf>
    <xf numFmtId="0" fontId="2" fillId="0" borderId="84" xfId="0" applyFont="1" applyBorder="1"/>
    <xf numFmtId="0" fontId="2" fillId="0" borderId="84" xfId="0" applyFont="1" applyBorder="1" applyAlignment="1">
      <alignment horizontal="center" vertical="center" textRotation="255"/>
    </xf>
    <xf numFmtId="0" fontId="2" fillId="0" borderId="73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98" xfId="0" applyFont="1" applyBorder="1"/>
    <xf numFmtId="0" fontId="2" fillId="0" borderId="74" xfId="0" applyFont="1" applyBorder="1"/>
    <xf numFmtId="0" fontId="2" fillId="0" borderId="7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3" xfId="0" applyFont="1" applyBorder="1" applyAlignment="1">
      <alignment horizontal="center" vertical="center" textRotation="255"/>
    </xf>
    <xf numFmtId="0" fontId="2" fillId="0" borderId="74" xfId="0" applyFont="1" applyBorder="1" applyAlignment="1">
      <alignment horizontal="center" vertical="center" textRotation="255"/>
    </xf>
    <xf numFmtId="0" fontId="2" fillId="0" borderId="84" xfId="0" applyFont="1" applyBorder="1" applyAlignment="1">
      <alignment vertical="center"/>
    </xf>
    <xf numFmtId="0" fontId="2" fillId="0" borderId="73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2" fillId="0" borderId="97" xfId="0" applyFont="1" applyBorder="1" applyAlignment="1">
      <alignment vertical="center"/>
    </xf>
    <xf numFmtId="0" fontId="2" fillId="0" borderId="96" xfId="0" applyFont="1" applyBorder="1" applyAlignment="1">
      <alignment vertical="center"/>
    </xf>
    <xf numFmtId="0" fontId="2" fillId="0" borderId="98" xfId="0" applyFont="1" applyBorder="1" applyAlignment="1">
      <alignment vertical="center"/>
    </xf>
    <xf numFmtId="0" fontId="2" fillId="0" borderId="93" xfId="0" applyFont="1" applyBorder="1" applyAlignment="1">
      <alignment vertical="center"/>
    </xf>
    <xf numFmtId="0" fontId="2" fillId="0" borderId="101" xfId="0" applyFont="1" applyBorder="1" applyAlignment="1">
      <alignment horizontal="center" vertical="center" textRotation="255"/>
    </xf>
    <xf numFmtId="0" fontId="2" fillId="0" borderId="97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center" vertical="center" textRotation="255"/>
    </xf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horizontal="distributed" vertical="center"/>
    </xf>
    <xf numFmtId="0" fontId="11" fillId="0" borderId="0" xfId="0" applyFont="1" applyBorder="1"/>
    <xf numFmtId="0" fontId="2" fillId="0" borderId="95" xfId="0" applyFont="1" applyBorder="1"/>
    <xf numFmtId="0" fontId="2" fillId="0" borderId="98" xfId="0" applyFont="1" applyBorder="1" applyAlignment="1">
      <alignment horizontal="center" vertical="center" textRotation="255"/>
    </xf>
    <xf numFmtId="0" fontId="2" fillId="0" borderId="102" xfId="0" applyFont="1" applyBorder="1" applyAlignment="1">
      <alignment horizontal="center" vertical="center" textRotation="255"/>
    </xf>
    <xf numFmtId="0" fontId="2" fillId="0" borderId="94" xfId="0" applyFont="1" applyBorder="1" applyAlignment="1">
      <alignment vertical="center"/>
    </xf>
    <xf numFmtId="0" fontId="2" fillId="0" borderId="99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0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6" fillId="3" borderId="10" xfId="0" applyFont="1" applyFill="1" applyBorder="1" applyAlignment="1">
      <alignment horizontal="center"/>
    </xf>
    <xf numFmtId="0" fontId="4" fillId="3" borderId="4" xfId="0" applyFont="1" applyFill="1" applyBorder="1" applyAlignment="1" applyProtection="1">
      <alignment horizontal="distributed" vertical="center"/>
      <protection locked="0"/>
    </xf>
    <xf numFmtId="0" fontId="0" fillId="3" borderId="4" xfId="0" applyFill="1" applyBorder="1"/>
    <xf numFmtId="0" fontId="0" fillId="3" borderId="8" xfId="0" applyFill="1" applyBorder="1"/>
    <xf numFmtId="180" fontId="3" fillId="3" borderId="29" xfId="0" applyNumberFormat="1" applyFont="1" applyFill="1" applyBorder="1" applyProtection="1">
      <protection hidden="1"/>
    </xf>
    <xf numFmtId="180" fontId="3" fillId="3" borderId="0" xfId="0" applyNumberFormat="1" applyFont="1" applyFill="1" applyBorder="1" applyProtection="1">
      <protection hidden="1"/>
    </xf>
    <xf numFmtId="180" fontId="4" fillId="3" borderId="0" xfId="0" applyNumberFormat="1" applyFont="1" applyFill="1" applyBorder="1" applyAlignment="1" applyProtection="1">
      <alignment vertical="center"/>
      <protection locked="0"/>
    </xf>
    <xf numFmtId="180" fontId="3" fillId="3" borderId="0" xfId="0" applyNumberFormat="1" applyFont="1" applyFill="1" applyBorder="1" applyAlignment="1" applyProtection="1">
      <alignment horizontal="center" vertical="center"/>
      <protection hidden="1"/>
    </xf>
    <xf numFmtId="180" fontId="3" fillId="3" borderId="0" xfId="0" applyNumberFormat="1" applyFont="1" applyFill="1" applyBorder="1" applyProtection="1">
      <protection locked="0"/>
    </xf>
    <xf numFmtId="180" fontId="3" fillId="3" borderId="0" xfId="0" applyNumberFormat="1" applyFont="1" applyFill="1" applyProtection="1">
      <protection hidden="1"/>
    </xf>
    <xf numFmtId="180" fontId="4" fillId="3" borderId="0" xfId="0" applyNumberFormat="1" applyFont="1" applyFill="1" applyBorder="1" applyAlignment="1" applyProtection="1">
      <alignment horizontal="center" vertical="center"/>
      <protection locked="0"/>
    </xf>
    <xf numFmtId="180" fontId="4" fillId="3" borderId="29" xfId="0" applyNumberFormat="1" applyFont="1" applyFill="1" applyBorder="1" applyAlignment="1" applyProtection="1">
      <alignment horizontal="right" vertical="center"/>
      <protection locked="0" hidden="1"/>
    </xf>
    <xf numFmtId="180" fontId="4" fillId="3" borderId="0" xfId="0" applyNumberFormat="1" applyFont="1" applyFill="1" applyBorder="1" applyAlignment="1" applyProtection="1">
      <alignment horizontal="left" vertical="center"/>
      <protection locked="0" hidden="1"/>
    </xf>
    <xf numFmtId="180" fontId="3" fillId="3" borderId="29" xfId="0" applyNumberFormat="1" applyFont="1" applyFill="1" applyBorder="1" applyAlignment="1" applyProtection="1">
      <alignment horizontal="right" vertical="center"/>
      <protection hidden="1"/>
    </xf>
    <xf numFmtId="180" fontId="3" fillId="3" borderId="26" xfId="0" applyNumberFormat="1" applyFont="1" applyFill="1" applyBorder="1" applyAlignment="1" applyProtection="1">
      <alignment horizontal="left" vertical="center"/>
      <protection hidden="1"/>
    </xf>
    <xf numFmtId="180" fontId="3" fillId="3" borderId="15" xfId="0" applyNumberFormat="1" applyFont="1" applyFill="1" applyBorder="1" applyAlignment="1" applyProtection="1">
      <alignment horizontal="center"/>
      <protection hidden="1"/>
    </xf>
    <xf numFmtId="180" fontId="4" fillId="3" borderId="15" xfId="0" applyNumberFormat="1" applyFont="1" applyFill="1" applyBorder="1" applyAlignment="1" applyProtection="1">
      <alignment horizontal="center" vertical="center"/>
      <protection locked="0"/>
    </xf>
    <xf numFmtId="180" fontId="3" fillId="3" borderId="15" xfId="0" applyNumberFormat="1" applyFont="1" applyFill="1" applyBorder="1" applyAlignment="1" applyProtection="1">
      <alignment horizontal="center" vertical="center"/>
      <protection hidden="1"/>
    </xf>
    <xf numFmtId="180" fontId="4" fillId="3" borderId="15" xfId="0" applyNumberFormat="1" applyFont="1" applyFill="1" applyBorder="1" applyAlignment="1" applyProtection="1">
      <alignment horizontal="center"/>
      <protection locked="0"/>
    </xf>
    <xf numFmtId="180" fontId="3" fillId="3" borderId="41" xfId="0" applyNumberFormat="1" applyFont="1" applyFill="1" applyBorder="1" applyProtection="1">
      <protection hidden="1"/>
    </xf>
    <xf numFmtId="180" fontId="3" fillId="3" borderId="1" xfId="0" applyNumberFormat="1" applyFont="1" applyFill="1" applyBorder="1" applyProtection="1">
      <protection hidden="1"/>
    </xf>
    <xf numFmtId="180" fontId="4" fillId="3" borderId="1" xfId="0" applyNumberFormat="1" applyFont="1" applyFill="1" applyBorder="1" applyAlignment="1" applyProtection="1">
      <alignment horizontal="center" vertical="center"/>
      <protection locked="0"/>
    </xf>
    <xf numFmtId="180" fontId="3" fillId="3" borderId="1" xfId="0" applyNumberFormat="1" applyFont="1" applyFill="1" applyBorder="1" applyAlignment="1" applyProtection="1">
      <alignment horizontal="center" vertical="center"/>
      <protection hidden="1"/>
    </xf>
    <xf numFmtId="180" fontId="4" fillId="3" borderId="1" xfId="0" applyNumberFormat="1" applyFont="1" applyFill="1" applyBorder="1" applyProtection="1">
      <protection locked="0"/>
    </xf>
    <xf numFmtId="180" fontId="4" fillId="3" borderId="1" xfId="0" applyNumberFormat="1" applyFont="1" applyFill="1" applyBorder="1" applyAlignment="1" applyProtection="1">
      <alignment horizontal="center"/>
      <protection locked="0"/>
    </xf>
    <xf numFmtId="180" fontId="3" fillId="3" borderId="29" xfId="0" applyNumberFormat="1" applyFont="1" applyFill="1" applyBorder="1" applyAlignment="1" applyProtection="1">
      <alignment horizontal="right" vertical="center"/>
      <protection locked="0" hidden="1"/>
    </xf>
    <xf numFmtId="180" fontId="6" fillId="3" borderId="1" xfId="0" applyNumberFormat="1" applyFont="1" applyFill="1" applyBorder="1" applyAlignment="1" applyProtection="1">
      <alignment horizontal="center" vertical="center"/>
      <protection hidden="1"/>
    </xf>
    <xf numFmtId="180" fontId="0" fillId="3" borderId="1" xfId="0" applyNumberFormat="1" applyFill="1" applyBorder="1" applyProtection="1">
      <protection hidden="1"/>
    </xf>
    <xf numFmtId="180" fontId="2" fillId="3" borderId="1" xfId="0" applyNumberFormat="1" applyFont="1" applyFill="1" applyBorder="1" applyProtection="1">
      <protection hidden="1"/>
    </xf>
    <xf numFmtId="180" fontId="0" fillId="3" borderId="7" xfId="0" applyNumberFormat="1" applyFill="1" applyBorder="1" applyProtection="1">
      <protection hidden="1"/>
    </xf>
    <xf numFmtId="180" fontId="4" fillId="3" borderId="1" xfId="0" applyNumberFormat="1" applyFont="1" applyFill="1" applyBorder="1" applyProtection="1">
      <protection hidden="1"/>
    </xf>
    <xf numFmtId="180" fontId="3" fillId="3" borderId="25" xfId="0" applyNumberFormat="1" applyFont="1" applyFill="1" applyBorder="1" applyProtection="1">
      <protection hidden="1"/>
    </xf>
    <xf numFmtId="180" fontId="4" fillId="3" borderId="16" xfId="0" applyNumberFormat="1" applyFont="1" applyFill="1" applyBorder="1" applyAlignment="1" applyProtection="1">
      <alignment horizontal="distributed" vertical="center"/>
      <protection hidden="1"/>
    </xf>
    <xf numFmtId="180" fontId="4" fillId="3" borderId="0" xfId="0" applyNumberFormat="1" applyFont="1" applyFill="1" applyBorder="1" applyAlignment="1" applyProtection="1">
      <alignment horizontal="center" vertical="center"/>
      <protection hidden="1"/>
    </xf>
    <xf numFmtId="180" fontId="3" fillId="3" borderId="26" xfId="0" applyNumberFormat="1" applyFont="1" applyFill="1" applyBorder="1" applyProtection="1">
      <protection hidden="1"/>
    </xf>
    <xf numFmtId="180" fontId="4" fillId="3" borderId="0" xfId="0" applyNumberFormat="1" applyFont="1" applyFill="1" applyAlignment="1" applyProtection="1">
      <alignment horizontal="center" vertical="center"/>
      <protection hidden="1"/>
    </xf>
    <xf numFmtId="180" fontId="3" fillId="3" borderId="0" xfId="0" applyNumberFormat="1" applyFont="1" applyFill="1" applyAlignment="1" applyProtection="1">
      <alignment horizontal="center" vertical="center"/>
      <protection hidden="1"/>
    </xf>
    <xf numFmtId="180" fontId="4" fillId="3" borderId="0" xfId="0" applyNumberFormat="1" applyFont="1" applyFill="1" applyBorder="1" applyAlignment="1" applyProtection="1">
      <alignment horizontal="right" vertical="center"/>
      <protection hidden="1"/>
    </xf>
    <xf numFmtId="180" fontId="4" fillId="3" borderId="26" xfId="0" applyNumberFormat="1" applyFont="1" applyFill="1" applyBorder="1" applyAlignment="1" applyProtection="1">
      <alignment horizontal="left" vertical="center"/>
      <protection hidden="1"/>
    </xf>
    <xf numFmtId="180" fontId="4" fillId="3" borderId="29" xfId="0" applyNumberFormat="1" applyFont="1" applyFill="1" applyBorder="1" applyAlignment="1" applyProtection="1">
      <alignment horizontal="right" vertical="center"/>
      <protection hidden="1"/>
    </xf>
    <xf numFmtId="180" fontId="4" fillId="3" borderId="0" xfId="0" applyNumberFormat="1" applyFont="1" applyFill="1" applyBorder="1" applyAlignment="1" applyProtection="1">
      <alignment horizontal="left" vertical="center"/>
      <protection hidden="1"/>
    </xf>
    <xf numFmtId="180" fontId="2" fillId="3" borderId="0" xfId="0" applyNumberFormat="1" applyFont="1" applyFill="1" applyBorder="1" applyAlignment="1" applyProtection="1">
      <alignment horizontal="center" vertical="center"/>
      <protection hidden="1"/>
    </xf>
    <xf numFmtId="180" fontId="0" fillId="3" borderId="5" xfId="0" applyNumberFormat="1" applyFill="1" applyBorder="1" applyProtection="1">
      <protection hidden="1"/>
    </xf>
    <xf numFmtId="180" fontId="3" fillId="3" borderId="0" xfId="0" applyNumberFormat="1" applyFont="1" applyFill="1" applyBorder="1" applyAlignment="1" applyProtection="1">
      <alignment horizontal="right" vertical="center"/>
      <protection hidden="1"/>
    </xf>
    <xf numFmtId="180" fontId="3" fillId="3" borderId="26" xfId="0" applyNumberFormat="1" applyFont="1" applyFill="1" applyBorder="1" applyAlignment="1" applyProtection="1">
      <alignment horizontal="left"/>
      <protection hidden="1"/>
    </xf>
    <xf numFmtId="180" fontId="4" fillId="3" borderId="15" xfId="0" applyNumberFormat="1" applyFont="1" applyFill="1" applyBorder="1" applyAlignment="1" applyProtection="1">
      <alignment horizontal="center" vertical="center"/>
      <protection hidden="1"/>
    </xf>
    <xf numFmtId="180" fontId="2" fillId="3" borderId="15" xfId="0" applyNumberFormat="1" applyFont="1" applyFill="1" applyBorder="1" applyAlignment="1" applyProtection="1">
      <alignment horizontal="center" vertical="center"/>
      <protection hidden="1"/>
    </xf>
    <xf numFmtId="180" fontId="0" fillId="3" borderId="6" xfId="0" applyNumberFormat="1" applyFill="1" applyBorder="1" applyProtection="1">
      <protection hidden="1"/>
    </xf>
    <xf numFmtId="180" fontId="3" fillId="3" borderId="15" xfId="0" applyNumberFormat="1" applyFont="1" applyFill="1" applyBorder="1" applyAlignment="1" applyProtection="1">
      <alignment horizontal="right" vertical="center"/>
      <protection hidden="1"/>
    </xf>
    <xf numFmtId="180" fontId="3" fillId="3" borderId="43" xfId="0" applyNumberFormat="1" applyFont="1" applyFill="1" applyBorder="1" applyAlignment="1" applyProtection="1">
      <alignment horizontal="left" vertical="center"/>
      <protection hidden="1"/>
    </xf>
    <xf numFmtId="180" fontId="3" fillId="3" borderId="42" xfId="0" applyNumberFormat="1" applyFont="1" applyFill="1" applyBorder="1" applyAlignment="1" applyProtection="1">
      <alignment horizontal="right" vertical="center"/>
      <protection hidden="1"/>
    </xf>
    <xf numFmtId="180" fontId="3" fillId="3" borderId="15" xfId="0" applyNumberFormat="1" applyFont="1" applyFill="1" applyBorder="1" applyAlignment="1" applyProtection="1">
      <alignment horizontal="left" vertical="center"/>
      <protection hidden="1"/>
    </xf>
    <xf numFmtId="180" fontId="2" fillId="0" borderId="23" xfId="0" applyNumberFormat="1" applyFont="1" applyBorder="1" applyAlignment="1" applyProtection="1">
      <alignment horizontal="center" vertical="center"/>
      <protection hidden="1"/>
    </xf>
    <xf numFmtId="180" fontId="3" fillId="3" borderId="8" xfId="0" applyNumberFormat="1" applyFont="1" applyFill="1" applyBorder="1" applyAlignment="1" applyProtection="1">
      <alignment horizontal="right" vertical="center"/>
      <protection hidden="1"/>
    </xf>
    <xf numFmtId="180" fontId="4" fillId="0" borderId="0" xfId="0" applyNumberFormat="1" applyFont="1" applyBorder="1" applyAlignment="1" applyProtection="1">
      <alignment horizontal="center" vertical="center"/>
      <protection hidden="1"/>
    </xf>
    <xf numFmtId="180" fontId="2" fillId="0" borderId="0" xfId="0" applyNumberFormat="1" applyFont="1" applyBorder="1" applyAlignment="1" applyProtection="1">
      <alignment horizontal="center" vertical="center"/>
      <protection hidden="1"/>
    </xf>
    <xf numFmtId="180" fontId="3" fillId="0" borderId="0" xfId="0" applyNumberFormat="1" applyFont="1" applyBorder="1" applyAlignment="1" applyProtection="1">
      <alignment horizontal="center" vertical="center"/>
      <protection hidden="1"/>
    </xf>
    <xf numFmtId="180" fontId="3" fillId="0" borderId="0" xfId="0" applyNumberFormat="1" applyFont="1" applyFill="1" applyBorder="1" applyAlignment="1" applyProtection="1">
      <alignment horizontal="center" vertical="center"/>
      <protection hidden="1"/>
    </xf>
    <xf numFmtId="180" fontId="3" fillId="0" borderId="0" xfId="0" applyNumberFormat="1" applyFont="1" applyFill="1" applyAlignment="1" applyProtection="1">
      <alignment horizontal="center" vertical="center"/>
      <protection hidden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86" xfId="0" applyFont="1" applyBorder="1" applyAlignment="1">
      <alignment horizontal="center" vertical="center" wrapText="1"/>
    </xf>
    <xf numFmtId="0" fontId="2" fillId="0" borderId="87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176" fontId="4" fillId="0" borderId="17" xfId="0" applyNumberFormat="1" applyFont="1" applyFill="1" applyBorder="1" applyAlignment="1" applyProtection="1">
      <alignment horizontal="center" vertical="center"/>
      <protection hidden="1"/>
    </xf>
    <xf numFmtId="176" fontId="4" fillId="0" borderId="45" xfId="0" applyNumberFormat="1" applyFont="1" applyFill="1" applyBorder="1" applyAlignment="1" applyProtection="1">
      <alignment horizontal="center" vertical="center"/>
      <protection hidden="1"/>
    </xf>
    <xf numFmtId="176" fontId="4" fillId="0" borderId="22" xfId="0" applyNumberFormat="1" applyFont="1" applyFill="1" applyBorder="1" applyAlignment="1" applyProtection="1">
      <alignment horizontal="center" vertical="center"/>
      <protection hidden="1"/>
    </xf>
    <xf numFmtId="0" fontId="4" fillId="0" borderId="17" xfId="0" applyFont="1" applyFill="1" applyBorder="1" applyAlignment="1" applyProtection="1">
      <alignment horizontal="center" vertical="center"/>
      <protection hidden="1"/>
    </xf>
    <xf numFmtId="0" fontId="4" fillId="0" borderId="45" xfId="0" applyFont="1" applyFill="1" applyBorder="1" applyAlignment="1" applyProtection="1">
      <alignment horizontal="center" vertical="center"/>
      <protection hidden="1"/>
    </xf>
    <xf numFmtId="0" fontId="4" fillId="0" borderId="22" xfId="0" applyFont="1" applyFill="1" applyBorder="1" applyAlignment="1" applyProtection="1">
      <alignment horizontal="center" vertical="center"/>
      <protection hidden="1"/>
    </xf>
    <xf numFmtId="179" fontId="4" fillId="0" borderId="17" xfId="0" applyNumberFormat="1" applyFont="1" applyFill="1" applyBorder="1" applyAlignment="1" applyProtection="1">
      <alignment horizontal="center" vertical="center"/>
      <protection hidden="1"/>
    </xf>
    <xf numFmtId="179" fontId="4" fillId="0" borderId="45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distributed" vertical="center"/>
      <protection hidden="1"/>
    </xf>
    <xf numFmtId="179" fontId="3" fillId="0" borderId="58" xfId="0" applyNumberFormat="1" applyFont="1" applyBorder="1" applyAlignment="1" applyProtection="1">
      <alignment horizontal="distributed" vertical="center"/>
      <protection hidden="1"/>
    </xf>
    <xf numFmtId="0" fontId="3" fillId="0" borderId="45" xfId="0" applyFont="1" applyBorder="1" applyAlignment="1" applyProtection="1">
      <alignment horizontal="distributed" vertical="center"/>
      <protection hidden="1"/>
    </xf>
    <xf numFmtId="0" fontId="3" fillId="0" borderId="46" xfId="0" applyFont="1" applyBorder="1" applyAlignment="1" applyProtection="1">
      <alignment horizontal="distributed" vertical="center"/>
      <protection hidden="1"/>
    </xf>
    <xf numFmtId="0" fontId="5" fillId="0" borderId="59" xfId="0" applyFont="1" applyBorder="1"/>
    <xf numFmtId="0" fontId="5" fillId="0" borderId="60" xfId="0" applyFont="1" applyBorder="1"/>
    <xf numFmtId="0" fontId="5" fillId="0" borderId="61" xfId="0" applyFont="1" applyBorder="1"/>
    <xf numFmtId="0" fontId="5" fillId="0" borderId="62" xfId="0" applyFont="1" applyBorder="1"/>
    <xf numFmtId="0" fontId="5" fillId="0" borderId="54" xfId="0" applyFont="1" applyBorder="1"/>
    <xf numFmtId="0" fontId="5" fillId="0" borderId="55" xfId="0" applyFont="1" applyBorder="1"/>
    <xf numFmtId="0" fontId="3" fillId="2" borderId="42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3" fillId="2" borderId="43" xfId="0" applyFont="1" applyFill="1" applyBorder="1" applyAlignment="1">
      <alignment horizontal="center" vertical="top"/>
    </xf>
    <xf numFmtId="0" fontId="4" fillId="0" borderId="67" xfId="0" applyFont="1" applyFill="1" applyBorder="1" applyAlignment="1" applyProtection="1">
      <alignment horizontal="center" vertical="center"/>
      <protection hidden="1"/>
    </xf>
    <xf numFmtId="0" fontId="4" fillId="0" borderId="46" xfId="0" applyFont="1" applyFill="1" applyBorder="1" applyAlignment="1" applyProtection="1">
      <alignment horizontal="center" vertical="center"/>
      <protection hidden="1"/>
    </xf>
    <xf numFmtId="0" fontId="4" fillId="0" borderId="68" xfId="0" applyFont="1" applyFill="1" applyBorder="1" applyAlignment="1" applyProtection="1">
      <alignment horizontal="center" vertical="center"/>
      <protection hidden="1"/>
    </xf>
    <xf numFmtId="0" fontId="3" fillId="0" borderId="4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2" borderId="4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176" fontId="4" fillId="0" borderId="29" xfId="0" applyNumberFormat="1" applyFont="1" applyFill="1" applyBorder="1" applyAlignment="1" applyProtection="1">
      <alignment horizontal="center" vertical="center"/>
      <protection hidden="1"/>
    </xf>
    <xf numFmtId="176" fontId="4" fillId="0" borderId="0" xfId="0" applyNumberFormat="1" applyFont="1" applyFill="1" applyBorder="1" applyAlignment="1" applyProtection="1">
      <alignment horizontal="center" vertical="center"/>
      <protection hidden="1"/>
    </xf>
    <xf numFmtId="176" fontId="4" fillId="0" borderId="26" xfId="0" applyNumberFormat="1" applyFont="1" applyFill="1" applyBorder="1" applyAlignment="1" applyProtection="1">
      <alignment horizontal="center" vertical="center"/>
      <protection hidden="1"/>
    </xf>
    <xf numFmtId="176" fontId="4" fillId="0" borderId="18" xfId="0" applyNumberFormat="1" applyFont="1" applyFill="1" applyBorder="1" applyAlignment="1" applyProtection="1">
      <alignment horizontal="center" vertical="center"/>
      <protection hidden="1"/>
    </xf>
    <xf numFmtId="176" fontId="4" fillId="0" borderId="58" xfId="0" applyNumberFormat="1" applyFont="1" applyFill="1" applyBorder="1" applyAlignment="1" applyProtection="1">
      <alignment horizontal="center" vertical="center"/>
      <protection hidden="1"/>
    </xf>
    <xf numFmtId="176" fontId="4" fillId="0" borderId="23" xfId="0" applyNumberFormat="1" applyFont="1" applyFill="1" applyBorder="1" applyAlignment="1" applyProtection="1">
      <alignment horizontal="center" vertical="center"/>
      <protection hidden="1"/>
    </xf>
    <xf numFmtId="179" fontId="4" fillId="0" borderId="67" xfId="0" applyNumberFormat="1" applyFont="1" applyFill="1" applyBorder="1" applyAlignment="1" applyProtection="1">
      <alignment horizontal="center" vertical="center"/>
      <protection hidden="1"/>
    </xf>
    <xf numFmtId="179" fontId="4" fillId="0" borderId="46" xfId="0" applyNumberFormat="1" applyFont="1" applyFill="1" applyBorder="1" applyAlignment="1" applyProtection="1">
      <alignment horizontal="center" vertical="center"/>
      <protection hidden="1"/>
    </xf>
    <xf numFmtId="176" fontId="4" fillId="0" borderId="67" xfId="0" applyNumberFormat="1" applyFont="1" applyFill="1" applyBorder="1" applyAlignment="1" applyProtection="1">
      <alignment horizontal="center" vertical="center"/>
      <protection hidden="1"/>
    </xf>
    <xf numFmtId="176" fontId="4" fillId="0" borderId="46" xfId="0" applyNumberFormat="1" applyFont="1" applyFill="1" applyBorder="1" applyAlignment="1" applyProtection="1">
      <alignment horizontal="center" vertical="center"/>
      <protection hidden="1"/>
    </xf>
    <xf numFmtId="176" fontId="4" fillId="0" borderId="68" xfId="0" applyNumberFormat="1" applyFont="1" applyFill="1" applyBorder="1" applyAlignment="1" applyProtection="1">
      <alignment horizontal="center" vertical="center"/>
      <protection hidden="1"/>
    </xf>
    <xf numFmtId="179" fontId="4" fillId="0" borderId="18" xfId="0" applyNumberFormat="1" applyFont="1" applyFill="1" applyBorder="1" applyAlignment="1" applyProtection="1">
      <alignment horizontal="center" vertical="center"/>
      <protection hidden="1"/>
    </xf>
    <xf numFmtId="179" fontId="4" fillId="0" borderId="58" xfId="0" applyNumberFormat="1" applyFont="1" applyFill="1" applyBorder="1" applyAlignment="1" applyProtection="1">
      <alignment horizontal="center" vertical="center"/>
      <protection hidden="1"/>
    </xf>
    <xf numFmtId="0" fontId="4" fillId="0" borderId="18" xfId="0" applyFont="1" applyFill="1" applyBorder="1" applyAlignment="1" applyProtection="1">
      <alignment horizontal="center" vertical="center"/>
      <protection hidden="1"/>
    </xf>
    <xf numFmtId="0" fontId="4" fillId="0" borderId="58" xfId="0" applyFont="1" applyFill="1" applyBorder="1" applyAlignment="1" applyProtection="1">
      <alignment horizontal="center" vertical="center"/>
      <protection hidden="1"/>
    </xf>
    <xf numFmtId="0" fontId="4" fillId="0" borderId="23" xfId="0" applyFont="1" applyFill="1" applyBorder="1" applyAlignment="1" applyProtection="1">
      <alignment horizontal="center" vertical="center"/>
      <protection hidden="1"/>
    </xf>
    <xf numFmtId="0" fontId="4" fillId="0" borderId="29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26" xfId="0" applyFont="1" applyFill="1" applyBorder="1" applyAlignment="1" applyProtection="1">
      <alignment horizontal="center" vertical="center"/>
      <protection hidden="1"/>
    </xf>
    <xf numFmtId="0" fontId="3" fillId="0" borderId="5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72" xfId="0" applyNumberFormat="1" applyFont="1" applyBorder="1" applyAlignment="1" applyProtection="1">
      <alignment horizontal="distributed" vertical="center" justifyLastLine="1"/>
      <protection hidden="1"/>
    </xf>
    <xf numFmtId="0" fontId="9" fillId="0" borderId="44" xfId="0" applyNumberFormat="1" applyFont="1" applyBorder="1" applyAlignment="1" applyProtection="1">
      <alignment horizontal="distributed" vertical="center" justifyLastLine="1"/>
      <protection hidden="1"/>
    </xf>
    <xf numFmtId="0" fontId="2" fillId="0" borderId="0" xfId="0" applyFont="1" applyAlignment="1">
      <alignment vertical="center"/>
    </xf>
    <xf numFmtId="177" fontId="4" fillId="0" borderId="17" xfId="0" applyNumberFormat="1" applyFont="1" applyFill="1" applyBorder="1" applyAlignment="1" applyProtection="1">
      <alignment horizontal="center" vertical="center"/>
      <protection hidden="1"/>
    </xf>
    <xf numFmtId="177" fontId="4" fillId="0" borderId="45" xfId="0" applyNumberFormat="1" applyFont="1" applyFill="1" applyBorder="1" applyAlignment="1" applyProtection="1">
      <alignment horizontal="center" vertical="center"/>
      <protection hidden="1"/>
    </xf>
    <xf numFmtId="177" fontId="4" fillId="0" borderId="22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  <protection hidden="1"/>
    </xf>
    <xf numFmtId="176" fontId="4" fillId="0" borderId="25" xfId="0" applyNumberFormat="1" applyFont="1" applyFill="1" applyBorder="1" applyAlignment="1" applyProtection="1">
      <alignment horizontal="center" vertical="center"/>
      <protection hidden="1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179" fontId="4" fillId="0" borderId="69" xfId="0" applyNumberFormat="1" applyFont="1" applyFill="1" applyBorder="1" applyAlignment="1" applyProtection="1">
      <alignment horizontal="center" vertical="center"/>
      <protection hidden="1"/>
    </xf>
    <xf numFmtId="179" fontId="4" fillId="0" borderId="70" xfId="0" applyNumberFormat="1" applyFont="1" applyFill="1" applyBorder="1" applyAlignment="1" applyProtection="1">
      <alignment horizontal="center" vertical="center"/>
      <protection hidden="1"/>
    </xf>
    <xf numFmtId="179" fontId="4" fillId="0" borderId="39" xfId="0" applyNumberFormat="1" applyFont="1" applyFill="1" applyBorder="1" applyAlignment="1" applyProtection="1">
      <alignment horizontal="center" vertical="center"/>
      <protection hidden="1"/>
    </xf>
    <xf numFmtId="179" fontId="4" fillId="0" borderId="71" xfId="0" applyNumberFormat="1" applyFont="1" applyFill="1" applyBorder="1" applyAlignment="1" applyProtection="1">
      <alignment horizontal="center" vertical="center"/>
      <protection hidden="1"/>
    </xf>
    <xf numFmtId="0" fontId="3" fillId="0" borderId="42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3" fillId="0" borderId="43" xfId="0" applyFont="1" applyFill="1" applyBorder="1" applyAlignment="1">
      <alignment horizontal="center" vertical="top"/>
    </xf>
    <xf numFmtId="0" fontId="3" fillId="0" borderId="4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0" xfId="0" applyFont="1" applyAlignment="1" applyProtection="1">
      <alignment horizontal="distributed" vertical="center" justifyLastLine="1"/>
      <protection locked="0"/>
    </xf>
    <xf numFmtId="0" fontId="4" fillId="0" borderId="75" xfId="0" applyFont="1" applyFill="1" applyBorder="1" applyAlignment="1" applyProtection="1">
      <alignment horizontal="center" vertical="center"/>
      <protection hidden="1"/>
    </xf>
    <xf numFmtId="0" fontId="4" fillId="0" borderId="76" xfId="0" applyFont="1" applyFill="1" applyBorder="1" applyAlignment="1" applyProtection="1">
      <alignment horizontal="center" vertical="center"/>
      <protection hidden="1"/>
    </xf>
    <xf numFmtId="0" fontId="4" fillId="0" borderId="77" xfId="0" applyFont="1" applyFill="1" applyBorder="1" applyAlignment="1" applyProtection="1">
      <alignment horizontal="center" vertical="center"/>
      <protection hidden="1"/>
    </xf>
    <xf numFmtId="177" fontId="4" fillId="0" borderId="67" xfId="0" applyNumberFormat="1" applyFont="1" applyFill="1" applyBorder="1" applyAlignment="1" applyProtection="1">
      <alignment horizontal="center" vertical="center"/>
      <protection hidden="1"/>
    </xf>
    <xf numFmtId="177" fontId="4" fillId="0" borderId="46" xfId="0" applyNumberFormat="1" applyFont="1" applyFill="1" applyBorder="1" applyAlignment="1" applyProtection="1">
      <alignment horizontal="center" vertical="center"/>
      <protection hidden="1"/>
    </xf>
    <xf numFmtId="177" fontId="4" fillId="0" borderId="68" xfId="0" applyNumberFormat="1" applyFont="1" applyFill="1" applyBorder="1" applyAlignment="1" applyProtection="1">
      <alignment horizontal="center" vertical="center"/>
      <protection hidden="1"/>
    </xf>
    <xf numFmtId="0" fontId="3" fillId="0" borderId="6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65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43" xfId="0" applyFont="1" applyBorder="1" applyAlignment="1">
      <alignment horizontal="center" vertical="top"/>
    </xf>
    <xf numFmtId="0" fontId="9" fillId="0" borderId="72" xfId="0" applyNumberFormat="1" applyFont="1" applyBorder="1" applyAlignment="1" applyProtection="1">
      <alignment horizontal="distributed" vertical="center" shrinkToFit="1"/>
      <protection hidden="1"/>
    </xf>
    <xf numFmtId="0" fontId="9" fillId="0" borderId="44" xfId="0" applyNumberFormat="1" applyFont="1" applyBorder="1" applyAlignment="1" applyProtection="1">
      <alignment horizontal="distributed" vertical="center" shrinkToFit="1"/>
      <protection hidden="1"/>
    </xf>
    <xf numFmtId="177" fontId="4" fillId="0" borderId="18" xfId="0" applyNumberFormat="1" applyFont="1" applyFill="1" applyBorder="1" applyAlignment="1" applyProtection="1">
      <alignment horizontal="center" vertical="center"/>
      <protection hidden="1"/>
    </xf>
    <xf numFmtId="177" fontId="4" fillId="0" borderId="58" xfId="0" applyNumberFormat="1" applyFont="1" applyFill="1" applyBorder="1" applyAlignment="1" applyProtection="1">
      <alignment horizontal="center" vertical="center"/>
      <protection hidden="1"/>
    </xf>
    <xf numFmtId="177" fontId="4" fillId="0" borderId="23" xfId="0" applyNumberFormat="1" applyFont="1" applyFill="1" applyBorder="1" applyAlignment="1" applyProtection="1">
      <alignment horizontal="center" vertical="center"/>
      <protection hidden="1"/>
    </xf>
    <xf numFmtId="0" fontId="4" fillId="0" borderId="18" xfId="0" applyNumberFormat="1" applyFont="1" applyFill="1" applyBorder="1" applyAlignment="1" applyProtection="1">
      <alignment horizontal="center" vertical="center"/>
      <protection hidden="1"/>
    </xf>
    <xf numFmtId="0" fontId="4" fillId="0" borderId="58" xfId="0" applyNumberFormat="1" applyFont="1" applyFill="1" applyBorder="1" applyAlignment="1" applyProtection="1">
      <alignment horizontal="center" vertical="center"/>
      <protection hidden="1"/>
    </xf>
    <xf numFmtId="0" fontId="4" fillId="0" borderId="23" xfId="0" applyNumberFormat="1" applyFont="1" applyFill="1" applyBorder="1" applyAlignment="1" applyProtection="1">
      <alignment horizontal="center" vertical="center"/>
      <protection hidden="1"/>
    </xf>
    <xf numFmtId="179" fontId="4" fillId="0" borderId="40" xfId="0" applyNumberFormat="1" applyFont="1" applyFill="1" applyBorder="1" applyAlignment="1" applyProtection="1">
      <alignment horizontal="center" vertical="center"/>
      <protection hidden="1"/>
    </xf>
    <xf numFmtId="179" fontId="4" fillId="0" borderId="78" xfId="0" applyNumberFormat="1" applyFont="1" applyFill="1" applyBorder="1" applyAlignment="1" applyProtection="1">
      <alignment horizontal="center" vertical="center"/>
      <protection hidden="1"/>
    </xf>
    <xf numFmtId="179" fontId="4" fillId="0" borderId="73" xfId="0" applyNumberFormat="1" applyFont="1" applyFill="1" applyBorder="1" applyAlignment="1" applyProtection="1">
      <alignment horizontal="center" vertical="center"/>
      <protection hidden="1"/>
    </xf>
    <xf numFmtId="179" fontId="4" fillId="0" borderId="0" xfId="0" applyNumberFormat="1" applyFont="1" applyFill="1" applyBorder="1" applyAlignment="1" applyProtection="1">
      <alignment horizontal="center" vertical="center"/>
      <protection hidden="1"/>
    </xf>
    <xf numFmtId="179" fontId="4" fillId="0" borderId="74" xfId="0" applyNumberFormat="1" applyFont="1" applyFill="1" applyBorder="1" applyAlignment="1" applyProtection="1">
      <alignment horizontal="center" vertical="center"/>
      <protection hidden="1"/>
    </xf>
    <xf numFmtId="0" fontId="4" fillId="0" borderId="9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56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57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8" fillId="0" borderId="80" xfId="0" applyFont="1" applyBorder="1" applyAlignment="1" applyProtection="1">
      <alignment horizontal="right" vertical="center"/>
      <protection locked="0"/>
    </xf>
    <xf numFmtId="0" fontId="8" fillId="0" borderId="81" xfId="0" applyFont="1" applyBorder="1" applyAlignment="1" applyProtection="1">
      <alignment horizontal="right" vertical="center"/>
      <protection locked="0"/>
    </xf>
    <xf numFmtId="0" fontId="8" fillId="0" borderId="75" xfId="0" applyFont="1" applyBorder="1" applyAlignment="1" applyProtection="1">
      <alignment horizontal="right" vertical="center"/>
      <protection locked="0"/>
    </xf>
    <xf numFmtId="0" fontId="8" fillId="0" borderId="76" xfId="0" applyFont="1" applyBorder="1" applyAlignment="1" applyProtection="1">
      <alignment horizontal="right" vertical="center"/>
      <protection locked="0"/>
    </xf>
    <xf numFmtId="0" fontId="7" fillId="0" borderId="81" xfId="0" applyFont="1" applyBorder="1" applyAlignment="1">
      <alignment vertical="center"/>
    </xf>
    <xf numFmtId="0" fontId="7" fillId="0" borderId="82" xfId="0" applyFont="1" applyBorder="1" applyAlignment="1">
      <alignment vertical="center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4" fillId="0" borderId="0" xfId="0" applyFont="1" applyAlignment="1" applyProtection="1">
      <alignment horizontal="distributed" vertical="center" justifyLastLine="1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79" fontId="3" fillId="0" borderId="0" xfId="0" applyNumberFormat="1" applyFont="1" applyBorder="1" applyAlignment="1" applyProtection="1">
      <alignment horizontal="distributed" vertical="center"/>
      <protection locked="0"/>
    </xf>
    <xf numFmtId="0" fontId="3" fillId="0" borderId="59" xfId="0" applyFont="1" applyFill="1" applyBorder="1" applyAlignment="1" applyProtection="1">
      <alignment horizontal="right"/>
      <protection hidden="1"/>
    </xf>
    <xf numFmtId="0" fontId="3" fillId="0" borderId="60" xfId="0" applyFont="1" applyFill="1" applyBorder="1" applyAlignment="1" applyProtection="1">
      <alignment horizontal="right"/>
      <protection hidden="1"/>
    </xf>
    <xf numFmtId="0" fontId="3" fillId="0" borderId="61" xfId="0" applyFont="1" applyFill="1" applyBorder="1" applyAlignment="1" applyProtection="1">
      <alignment horizontal="right"/>
      <protection hidden="1"/>
    </xf>
    <xf numFmtId="0" fontId="3" fillId="0" borderId="79" xfId="0" applyFont="1" applyFill="1" applyBorder="1" applyAlignment="1" applyProtection="1">
      <alignment horizontal="right"/>
      <protection hidden="1"/>
    </xf>
    <xf numFmtId="0" fontId="3" fillId="0" borderId="51" xfId="0" applyFont="1" applyFill="1" applyBorder="1" applyAlignment="1" applyProtection="1">
      <alignment horizontal="right"/>
      <protection hidden="1"/>
    </xf>
    <xf numFmtId="0" fontId="3" fillId="0" borderId="52" xfId="0" applyFont="1" applyFill="1" applyBorder="1" applyAlignment="1" applyProtection="1">
      <alignment horizontal="right"/>
      <protection hidden="1"/>
    </xf>
    <xf numFmtId="0" fontId="3" fillId="0" borderId="62" xfId="0" applyFont="1" applyFill="1" applyBorder="1" applyAlignment="1" applyProtection="1">
      <alignment horizontal="right"/>
      <protection hidden="1"/>
    </xf>
    <xf numFmtId="0" fontId="3" fillId="0" borderId="54" xfId="0" applyFont="1" applyFill="1" applyBorder="1" applyAlignment="1" applyProtection="1">
      <alignment horizontal="right"/>
      <protection hidden="1"/>
    </xf>
    <xf numFmtId="0" fontId="3" fillId="0" borderId="55" xfId="0" applyFont="1" applyFill="1" applyBorder="1" applyAlignment="1" applyProtection="1">
      <alignment horizontal="right"/>
      <protection hidden="1"/>
    </xf>
    <xf numFmtId="0" fontId="3" fillId="0" borderId="59" xfId="0" applyFont="1" applyFill="1" applyBorder="1" applyProtection="1">
      <protection hidden="1"/>
    </xf>
    <xf numFmtId="0" fontId="3" fillId="0" borderId="60" xfId="0" applyFont="1" applyFill="1" applyBorder="1" applyProtection="1">
      <protection hidden="1"/>
    </xf>
    <xf numFmtId="0" fontId="3" fillId="0" borderId="61" xfId="0" applyFont="1" applyFill="1" applyBorder="1" applyProtection="1">
      <protection hidden="1"/>
    </xf>
    <xf numFmtId="0" fontId="3" fillId="0" borderId="79" xfId="0" applyFont="1" applyFill="1" applyBorder="1" applyProtection="1">
      <protection hidden="1"/>
    </xf>
    <xf numFmtId="0" fontId="3" fillId="0" borderId="51" xfId="0" applyFont="1" applyFill="1" applyBorder="1" applyProtection="1">
      <protection hidden="1"/>
    </xf>
    <xf numFmtId="0" fontId="3" fillId="0" borderId="52" xfId="0" applyFont="1" applyFill="1" applyBorder="1" applyProtection="1">
      <protection hidden="1"/>
    </xf>
    <xf numFmtId="0" fontId="3" fillId="0" borderId="62" xfId="0" applyFont="1" applyFill="1" applyBorder="1" applyProtection="1">
      <protection hidden="1"/>
    </xf>
    <xf numFmtId="0" fontId="3" fillId="0" borderId="54" xfId="0" applyFont="1" applyFill="1" applyBorder="1" applyProtection="1">
      <protection hidden="1"/>
    </xf>
    <xf numFmtId="0" fontId="3" fillId="0" borderId="55" xfId="0" applyFont="1" applyFill="1" applyBorder="1" applyProtection="1">
      <protection hidden="1"/>
    </xf>
    <xf numFmtId="0" fontId="4" fillId="0" borderId="9" xfId="0" applyFont="1" applyBorder="1" applyAlignment="1" applyProtection="1">
      <alignment horizontal="distributed" vertical="center"/>
      <protection hidden="1"/>
    </xf>
    <xf numFmtId="0" fontId="4" fillId="0" borderId="2" xfId="0" applyFont="1" applyBorder="1" applyAlignment="1" applyProtection="1">
      <alignment horizontal="distributed" vertical="center"/>
      <protection hidden="1"/>
    </xf>
    <xf numFmtId="0" fontId="4" fillId="0" borderId="3" xfId="0" applyFont="1" applyBorder="1" applyAlignment="1" applyProtection="1">
      <alignment horizontal="distributed" vertical="center"/>
      <protection hidden="1"/>
    </xf>
    <xf numFmtId="0" fontId="4" fillId="0" borderId="56" xfId="0" applyFont="1" applyBorder="1" applyAlignment="1" applyProtection="1">
      <alignment horizontal="distributed" vertical="center"/>
      <protection hidden="1"/>
    </xf>
    <xf numFmtId="0" fontId="4" fillId="0" borderId="13" xfId="0" applyFont="1" applyBorder="1" applyAlignment="1" applyProtection="1">
      <alignment horizontal="distributed" vertical="center"/>
      <protection hidden="1"/>
    </xf>
    <xf numFmtId="0" fontId="4" fillId="0" borderId="57" xfId="0" applyFont="1" applyBorder="1" applyAlignment="1" applyProtection="1">
      <alignment horizontal="distributed" vertical="center"/>
      <protection hidden="1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47" xfId="0" applyFill="1" applyBorder="1" applyProtection="1">
      <protection hidden="1"/>
    </xf>
    <xf numFmtId="0" fontId="0" fillId="0" borderId="48" xfId="0" applyFill="1" applyBorder="1" applyProtection="1">
      <protection hidden="1"/>
    </xf>
    <xf numFmtId="0" fontId="0" fillId="0" borderId="49" xfId="0" applyFill="1" applyBorder="1" applyProtection="1">
      <protection hidden="1"/>
    </xf>
    <xf numFmtId="0" fontId="0" fillId="0" borderId="50" xfId="0" applyFill="1" applyBorder="1" applyProtection="1">
      <protection hidden="1"/>
    </xf>
    <xf numFmtId="0" fontId="0" fillId="0" borderId="51" xfId="0" applyFill="1" applyBorder="1" applyProtection="1">
      <protection hidden="1"/>
    </xf>
    <xf numFmtId="0" fontId="0" fillId="0" borderId="52" xfId="0" applyFill="1" applyBorder="1" applyProtection="1">
      <protection hidden="1"/>
    </xf>
    <xf numFmtId="0" fontId="0" fillId="0" borderId="53" xfId="0" applyFill="1" applyBorder="1" applyProtection="1">
      <protection hidden="1"/>
    </xf>
    <xf numFmtId="0" fontId="0" fillId="0" borderId="54" xfId="0" applyFill="1" applyBorder="1" applyProtection="1">
      <protection hidden="1"/>
    </xf>
    <xf numFmtId="0" fontId="0" fillId="0" borderId="55" xfId="0" applyFill="1" applyBorder="1" applyProtection="1">
      <protection hidden="1"/>
    </xf>
    <xf numFmtId="0" fontId="4" fillId="0" borderId="0" xfId="0" applyFont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distributed" vertical="center" shrinkToFit="1"/>
      <protection hidden="1"/>
    </xf>
    <xf numFmtId="0" fontId="9" fillId="0" borderId="72" xfId="0" applyFont="1" applyBorder="1" applyAlignment="1" applyProtection="1">
      <alignment horizontal="distributed" vertical="center" justifyLastLine="1"/>
      <protection hidden="1"/>
    </xf>
    <xf numFmtId="0" fontId="9" fillId="0" borderId="44" xfId="0" applyFont="1" applyBorder="1" applyAlignment="1" applyProtection="1">
      <alignment horizontal="distributed" vertical="center" justifyLastLine="1"/>
      <protection hidden="1"/>
    </xf>
    <xf numFmtId="0" fontId="7" fillId="0" borderId="76" xfId="0" applyFont="1" applyBorder="1" applyAlignment="1" applyProtection="1">
      <alignment vertical="center"/>
      <protection hidden="1"/>
    </xf>
    <xf numFmtId="0" fontId="7" fillId="0" borderId="77" xfId="0" applyFont="1" applyBorder="1" applyAlignment="1" applyProtection="1">
      <alignment vertical="center"/>
      <protection hidden="1"/>
    </xf>
    <xf numFmtId="0" fontId="9" fillId="0" borderId="72" xfId="0" applyFont="1" applyBorder="1" applyAlignment="1" applyProtection="1">
      <alignment horizontal="distributed" vertical="center" shrinkToFit="1"/>
      <protection hidden="1"/>
    </xf>
    <xf numFmtId="0" fontId="7" fillId="0" borderId="81" xfId="0" applyFont="1" applyBorder="1" applyAlignment="1" applyProtection="1">
      <alignment vertical="center"/>
      <protection hidden="1"/>
    </xf>
    <xf numFmtId="0" fontId="7" fillId="0" borderId="82" xfId="0" applyFont="1" applyBorder="1" applyAlignment="1" applyProtection="1">
      <alignment vertical="center"/>
      <protection hidden="1"/>
    </xf>
    <xf numFmtId="0" fontId="3" fillId="0" borderId="59" xfId="0" applyNumberFormat="1" applyFont="1" applyFill="1" applyBorder="1" applyProtection="1">
      <protection hidden="1"/>
    </xf>
    <xf numFmtId="0" fontId="3" fillId="0" borderId="60" xfId="0" applyNumberFormat="1" applyFont="1" applyFill="1" applyBorder="1" applyProtection="1">
      <protection hidden="1"/>
    </xf>
    <xf numFmtId="0" fontId="3" fillId="0" borderId="61" xfId="0" applyNumberFormat="1" applyFont="1" applyFill="1" applyBorder="1" applyProtection="1">
      <protection hidden="1"/>
    </xf>
    <xf numFmtId="0" fontId="3" fillId="0" borderId="79" xfId="0" applyNumberFormat="1" applyFont="1" applyFill="1" applyBorder="1" applyProtection="1">
      <protection hidden="1"/>
    </xf>
    <xf numFmtId="0" fontId="3" fillId="0" borderId="51" xfId="0" applyNumberFormat="1" applyFont="1" applyFill="1" applyBorder="1" applyProtection="1">
      <protection hidden="1"/>
    </xf>
    <xf numFmtId="0" fontId="3" fillId="0" borderId="52" xfId="0" applyNumberFormat="1" applyFont="1" applyFill="1" applyBorder="1" applyProtection="1">
      <protection hidden="1"/>
    </xf>
    <xf numFmtId="0" fontId="3" fillId="0" borderId="62" xfId="0" applyNumberFormat="1" applyFont="1" applyFill="1" applyBorder="1" applyProtection="1">
      <protection hidden="1"/>
    </xf>
    <xf numFmtId="0" fontId="3" fillId="0" borderId="54" xfId="0" applyNumberFormat="1" applyFont="1" applyFill="1" applyBorder="1" applyProtection="1">
      <protection hidden="1"/>
    </xf>
    <xf numFmtId="0" fontId="3" fillId="0" borderId="55" xfId="0" applyNumberFormat="1" applyFont="1" applyFill="1" applyBorder="1" applyProtection="1">
      <protection hidden="1"/>
    </xf>
    <xf numFmtId="0" fontId="3" fillId="0" borderId="0" xfId="0" applyFont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4" fillId="0" borderId="0" xfId="0" applyFont="1" applyAlignment="1" applyProtection="1">
      <alignment horizontal="distributed" vertical="center" wrapText="1" justifyLastLine="1"/>
      <protection locked="0"/>
    </xf>
    <xf numFmtId="180" fontId="4" fillId="0" borderId="18" xfId="0" applyNumberFormat="1" applyFont="1" applyFill="1" applyBorder="1" applyAlignment="1" applyProtection="1">
      <alignment horizontal="center" vertical="center"/>
      <protection hidden="1"/>
    </xf>
    <xf numFmtId="180" fontId="4" fillId="0" borderId="58" xfId="0" applyNumberFormat="1" applyFont="1" applyFill="1" applyBorder="1" applyAlignment="1" applyProtection="1">
      <alignment horizontal="center" vertical="center"/>
      <protection hidden="1"/>
    </xf>
    <xf numFmtId="180" fontId="4" fillId="0" borderId="23" xfId="0" applyNumberFormat="1" applyFont="1" applyFill="1" applyBorder="1" applyAlignment="1" applyProtection="1">
      <alignment horizontal="center" vertical="center"/>
      <protection hidden="1"/>
    </xf>
    <xf numFmtId="180" fontId="4" fillId="0" borderId="40" xfId="0" applyNumberFormat="1" applyFont="1" applyFill="1" applyBorder="1" applyAlignment="1" applyProtection="1">
      <alignment horizontal="center" vertical="center"/>
      <protection hidden="1"/>
    </xf>
    <xf numFmtId="180" fontId="4" fillId="0" borderId="78" xfId="0" applyNumberFormat="1" applyFont="1" applyFill="1" applyBorder="1" applyAlignment="1" applyProtection="1">
      <alignment horizontal="center" vertical="center"/>
      <protection hidden="1"/>
    </xf>
    <xf numFmtId="180" fontId="4" fillId="0" borderId="75" xfId="0" applyNumberFormat="1" applyFont="1" applyFill="1" applyBorder="1" applyAlignment="1" applyProtection="1">
      <alignment horizontal="center" vertical="center"/>
      <protection hidden="1"/>
    </xf>
    <xf numFmtId="180" fontId="4" fillId="0" borderId="76" xfId="0" applyNumberFormat="1" applyFont="1" applyFill="1" applyBorder="1" applyAlignment="1" applyProtection="1">
      <alignment horizontal="center" vertical="center"/>
      <protection hidden="1"/>
    </xf>
    <xf numFmtId="180" fontId="4" fillId="0" borderId="77" xfId="0" applyNumberFormat="1" applyFont="1" applyFill="1" applyBorder="1" applyAlignment="1" applyProtection="1">
      <alignment horizontal="center" vertical="center"/>
      <protection hidden="1"/>
    </xf>
    <xf numFmtId="180" fontId="3" fillId="3" borderId="59" xfId="0" applyNumberFormat="1" applyFont="1" applyFill="1" applyBorder="1" applyAlignment="1" applyProtection="1">
      <alignment horizontal="right"/>
      <protection hidden="1"/>
    </xf>
    <xf numFmtId="180" fontId="3" fillId="3" borderId="60" xfId="0" applyNumberFormat="1" applyFont="1" applyFill="1" applyBorder="1" applyAlignment="1" applyProtection="1">
      <alignment horizontal="right"/>
      <protection hidden="1"/>
    </xf>
    <xf numFmtId="180" fontId="3" fillId="3" borderId="61" xfId="0" applyNumberFormat="1" applyFont="1" applyFill="1" applyBorder="1" applyAlignment="1" applyProtection="1">
      <alignment horizontal="right"/>
      <protection hidden="1"/>
    </xf>
    <xf numFmtId="180" fontId="3" fillId="3" borderId="79" xfId="0" applyNumberFormat="1" applyFont="1" applyFill="1" applyBorder="1" applyAlignment="1" applyProtection="1">
      <alignment horizontal="right"/>
      <protection hidden="1"/>
    </xf>
    <xf numFmtId="180" fontId="3" fillId="3" borderId="51" xfId="0" applyNumberFormat="1" applyFont="1" applyFill="1" applyBorder="1" applyAlignment="1" applyProtection="1">
      <alignment horizontal="right"/>
      <protection hidden="1"/>
    </xf>
    <xf numFmtId="180" fontId="3" fillId="3" borderId="52" xfId="0" applyNumberFormat="1" applyFont="1" applyFill="1" applyBorder="1" applyAlignment="1" applyProtection="1">
      <alignment horizontal="right"/>
      <protection hidden="1"/>
    </xf>
    <xf numFmtId="180" fontId="3" fillId="3" borderId="62" xfId="0" applyNumberFormat="1" applyFont="1" applyFill="1" applyBorder="1" applyAlignment="1" applyProtection="1">
      <alignment horizontal="right"/>
      <protection hidden="1"/>
    </xf>
    <xf numFmtId="180" fontId="3" fillId="3" borderId="54" xfId="0" applyNumberFormat="1" applyFont="1" applyFill="1" applyBorder="1" applyAlignment="1" applyProtection="1">
      <alignment horizontal="right"/>
      <protection hidden="1"/>
    </xf>
    <xf numFmtId="180" fontId="3" fillId="3" borderId="55" xfId="0" applyNumberFormat="1" applyFont="1" applyFill="1" applyBorder="1" applyAlignment="1" applyProtection="1">
      <alignment horizontal="right"/>
      <protection hidden="1"/>
    </xf>
    <xf numFmtId="180" fontId="4" fillId="0" borderId="9" xfId="0" applyNumberFormat="1" applyFont="1" applyBorder="1" applyAlignment="1" applyProtection="1">
      <alignment horizontal="distributed" vertical="center"/>
      <protection hidden="1"/>
    </xf>
    <xf numFmtId="180" fontId="4" fillId="0" borderId="2" xfId="0" applyNumberFormat="1" applyFont="1" applyBorder="1" applyAlignment="1" applyProtection="1">
      <alignment horizontal="distributed" vertical="center"/>
      <protection hidden="1"/>
    </xf>
    <xf numFmtId="180" fontId="4" fillId="0" borderId="3" xfId="0" applyNumberFormat="1" applyFont="1" applyBorder="1" applyAlignment="1" applyProtection="1">
      <alignment horizontal="distributed" vertical="center"/>
      <protection hidden="1"/>
    </xf>
    <xf numFmtId="180" fontId="4" fillId="0" borderId="56" xfId="0" applyNumberFormat="1" applyFont="1" applyBorder="1" applyAlignment="1" applyProtection="1">
      <alignment horizontal="distributed" vertical="center"/>
      <protection hidden="1"/>
    </xf>
    <xf numFmtId="180" fontId="4" fillId="0" borderId="13" xfId="0" applyNumberFormat="1" applyFont="1" applyBorder="1" applyAlignment="1" applyProtection="1">
      <alignment horizontal="distributed" vertical="center"/>
      <protection hidden="1"/>
    </xf>
    <xf numFmtId="180" fontId="4" fillId="0" borderId="57" xfId="0" applyNumberFormat="1" applyFont="1" applyBorder="1" applyAlignment="1" applyProtection="1">
      <alignment horizontal="distributed" vertical="center"/>
      <protection hidden="1"/>
    </xf>
    <xf numFmtId="180" fontId="3" fillId="0" borderId="58" xfId="0" applyNumberFormat="1" applyFont="1" applyBorder="1" applyAlignment="1" applyProtection="1">
      <alignment horizontal="distributed" vertical="center"/>
      <protection hidden="1"/>
    </xf>
    <xf numFmtId="180" fontId="4" fillId="3" borderId="0" xfId="0" applyNumberFormat="1" applyFont="1" applyFill="1" applyBorder="1" applyAlignment="1" applyProtection="1">
      <alignment horizontal="distributed" vertical="center"/>
      <protection hidden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97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8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/>
    </xf>
    <xf numFmtId="0" fontId="10" fillId="0" borderId="0" xfId="0" applyFont="1" applyAlignment="1">
      <alignment horizontal="distributed" vertical="center"/>
    </xf>
    <xf numFmtId="0" fontId="0" fillId="0" borderId="8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/>
    <xf numFmtId="0" fontId="14" fillId="0" borderId="0" xfId="0" applyFont="1" applyBorder="1"/>
    <xf numFmtId="0" fontId="2" fillId="0" borderId="104" xfId="0" applyFont="1" applyBorder="1"/>
    <xf numFmtId="0" fontId="2" fillId="0" borderId="105" xfId="0" applyFont="1" applyBorder="1"/>
    <xf numFmtId="0" fontId="2" fillId="0" borderId="21" xfId="0" applyFont="1" applyBorder="1"/>
    <xf numFmtId="0" fontId="2" fillId="0" borderId="106" xfId="0" applyFont="1" applyBorder="1"/>
  </cellXfs>
  <cellStyles count="1">
    <cellStyle name="標準" xfId="0" builtinId="0"/>
  </cellStyles>
  <dxfs count="33"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theme="8" tint="0.3999450666829432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theme="8" tint="0.3999450666829432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theme="8" tint="0.3999450666829432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9</xdr:row>
      <xdr:rowOff>152400</xdr:rowOff>
    </xdr:from>
    <xdr:to>
      <xdr:col>18</xdr:col>
      <xdr:colOff>0</xdr:colOff>
      <xdr:row>11</xdr:row>
      <xdr:rowOff>171450</xdr:rowOff>
    </xdr:to>
    <xdr:sp macro="" textlink="">
      <xdr:nvSpPr>
        <xdr:cNvPr id="2990" name="AutoShape 3">
          <a:extLst>
            <a:ext uri="{FF2B5EF4-FFF2-40B4-BE49-F238E27FC236}">
              <a16:creationId xmlns="" xmlns:a16="http://schemas.microsoft.com/office/drawing/2014/main" id="{00000000-0008-0000-0100-0000AE0B0000}"/>
            </a:ext>
          </a:extLst>
        </xdr:cNvPr>
        <xdr:cNvSpPr>
          <a:spLocks/>
        </xdr:cNvSpPr>
      </xdr:nvSpPr>
      <xdr:spPr bwMode="auto">
        <a:xfrm>
          <a:off x="5705475" y="2076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9525</xdr:colOff>
      <xdr:row>9</xdr:row>
      <xdr:rowOff>142875</xdr:rowOff>
    </xdr:from>
    <xdr:to>
      <xdr:col>21</xdr:col>
      <xdr:colOff>123825</xdr:colOff>
      <xdr:row>11</xdr:row>
      <xdr:rowOff>161925</xdr:rowOff>
    </xdr:to>
    <xdr:sp macro="" textlink="">
      <xdr:nvSpPr>
        <xdr:cNvPr id="2991" name="AutoShape 4">
          <a:extLst>
            <a:ext uri="{FF2B5EF4-FFF2-40B4-BE49-F238E27FC236}">
              <a16:creationId xmlns="" xmlns:a16="http://schemas.microsoft.com/office/drawing/2014/main" id="{00000000-0008-0000-0100-0000AF0B0000}"/>
            </a:ext>
          </a:extLst>
        </xdr:cNvPr>
        <xdr:cNvSpPr>
          <a:spLocks/>
        </xdr:cNvSpPr>
      </xdr:nvSpPr>
      <xdr:spPr bwMode="auto">
        <a:xfrm>
          <a:off x="6867525" y="2066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38100</xdr:colOff>
      <xdr:row>9</xdr:row>
      <xdr:rowOff>152400</xdr:rowOff>
    </xdr:from>
    <xdr:to>
      <xdr:col>25</xdr:col>
      <xdr:colOff>0</xdr:colOff>
      <xdr:row>11</xdr:row>
      <xdr:rowOff>171450</xdr:rowOff>
    </xdr:to>
    <xdr:sp macro="" textlink="">
      <xdr:nvSpPr>
        <xdr:cNvPr id="2992" name="AutoShape 5">
          <a:extLst>
            <a:ext uri="{FF2B5EF4-FFF2-40B4-BE49-F238E27FC236}">
              <a16:creationId xmlns="" xmlns:a16="http://schemas.microsoft.com/office/drawing/2014/main" id="{00000000-0008-0000-0100-0000B00B0000}"/>
            </a:ext>
          </a:extLst>
        </xdr:cNvPr>
        <xdr:cNvSpPr>
          <a:spLocks/>
        </xdr:cNvSpPr>
      </xdr:nvSpPr>
      <xdr:spPr bwMode="auto">
        <a:xfrm>
          <a:off x="7829550" y="2076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38100</xdr:colOff>
      <xdr:row>14</xdr:row>
      <xdr:rowOff>152400</xdr:rowOff>
    </xdr:from>
    <xdr:to>
      <xdr:col>25</xdr:col>
      <xdr:colOff>0</xdr:colOff>
      <xdr:row>16</xdr:row>
      <xdr:rowOff>171450</xdr:rowOff>
    </xdr:to>
    <xdr:sp macro="" textlink="">
      <xdr:nvSpPr>
        <xdr:cNvPr id="2993" name="AutoShape 6">
          <a:extLst>
            <a:ext uri="{FF2B5EF4-FFF2-40B4-BE49-F238E27FC236}">
              <a16:creationId xmlns="" xmlns:a16="http://schemas.microsoft.com/office/drawing/2014/main" id="{00000000-0008-0000-0100-0000B10B0000}"/>
            </a:ext>
          </a:extLst>
        </xdr:cNvPr>
        <xdr:cNvSpPr>
          <a:spLocks/>
        </xdr:cNvSpPr>
      </xdr:nvSpPr>
      <xdr:spPr bwMode="auto">
        <a:xfrm>
          <a:off x="7829550" y="3600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14</xdr:row>
      <xdr:rowOff>152400</xdr:rowOff>
    </xdr:from>
    <xdr:to>
      <xdr:col>11</xdr:col>
      <xdr:colOff>0</xdr:colOff>
      <xdr:row>16</xdr:row>
      <xdr:rowOff>171450</xdr:rowOff>
    </xdr:to>
    <xdr:sp macro="" textlink="">
      <xdr:nvSpPr>
        <xdr:cNvPr id="2994" name="AutoShape 7">
          <a:extLst>
            <a:ext uri="{FF2B5EF4-FFF2-40B4-BE49-F238E27FC236}">
              <a16:creationId xmlns="" xmlns:a16="http://schemas.microsoft.com/office/drawing/2014/main" id="{00000000-0008-0000-0100-0000B20B0000}"/>
            </a:ext>
          </a:extLst>
        </xdr:cNvPr>
        <xdr:cNvSpPr>
          <a:spLocks/>
        </xdr:cNvSpPr>
      </xdr:nvSpPr>
      <xdr:spPr bwMode="auto">
        <a:xfrm>
          <a:off x="3543300" y="3600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38100</xdr:colOff>
      <xdr:row>9</xdr:row>
      <xdr:rowOff>152400</xdr:rowOff>
    </xdr:from>
    <xdr:to>
      <xdr:col>32</xdr:col>
      <xdr:colOff>0</xdr:colOff>
      <xdr:row>11</xdr:row>
      <xdr:rowOff>171450</xdr:rowOff>
    </xdr:to>
    <xdr:sp macro="" textlink="">
      <xdr:nvSpPr>
        <xdr:cNvPr id="2995" name="AutoShape 8">
          <a:extLst>
            <a:ext uri="{FF2B5EF4-FFF2-40B4-BE49-F238E27FC236}">
              <a16:creationId xmlns="" xmlns:a16="http://schemas.microsoft.com/office/drawing/2014/main" id="{00000000-0008-0000-0100-0000B30B0000}"/>
            </a:ext>
          </a:extLst>
        </xdr:cNvPr>
        <xdr:cNvSpPr>
          <a:spLocks/>
        </xdr:cNvSpPr>
      </xdr:nvSpPr>
      <xdr:spPr bwMode="auto">
        <a:xfrm>
          <a:off x="9963150" y="2076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19050</xdr:colOff>
      <xdr:row>14</xdr:row>
      <xdr:rowOff>104775</xdr:rowOff>
    </xdr:from>
    <xdr:to>
      <xdr:col>31</xdr:col>
      <xdr:colOff>142875</xdr:colOff>
      <xdr:row>16</xdr:row>
      <xdr:rowOff>190500</xdr:rowOff>
    </xdr:to>
    <xdr:sp macro="" textlink="">
      <xdr:nvSpPr>
        <xdr:cNvPr id="2996" name="AutoShape 9">
          <a:extLst>
            <a:ext uri="{FF2B5EF4-FFF2-40B4-BE49-F238E27FC236}">
              <a16:creationId xmlns="" xmlns:a16="http://schemas.microsoft.com/office/drawing/2014/main" id="{00000000-0008-0000-0100-0000B40B0000}"/>
            </a:ext>
          </a:extLst>
        </xdr:cNvPr>
        <xdr:cNvSpPr>
          <a:spLocks/>
        </xdr:cNvSpPr>
      </xdr:nvSpPr>
      <xdr:spPr bwMode="auto">
        <a:xfrm>
          <a:off x="9944100" y="3552825"/>
          <a:ext cx="123825" cy="695325"/>
        </a:xfrm>
        <a:prstGeom prst="leftBrace">
          <a:avLst>
            <a:gd name="adj1" fmla="val 43727"/>
            <a:gd name="adj2" fmla="val 5269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38100</xdr:colOff>
      <xdr:row>19</xdr:row>
      <xdr:rowOff>152400</xdr:rowOff>
    </xdr:from>
    <xdr:to>
      <xdr:col>32</xdr:col>
      <xdr:colOff>0</xdr:colOff>
      <xdr:row>21</xdr:row>
      <xdr:rowOff>171450</xdr:rowOff>
    </xdr:to>
    <xdr:sp macro="" textlink="">
      <xdr:nvSpPr>
        <xdr:cNvPr id="2997" name="AutoShape 10">
          <a:extLst>
            <a:ext uri="{FF2B5EF4-FFF2-40B4-BE49-F238E27FC236}">
              <a16:creationId xmlns="" xmlns:a16="http://schemas.microsoft.com/office/drawing/2014/main" id="{00000000-0008-0000-0100-0000B50B0000}"/>
            </a:ext>
          </a:extLst>
        </xdr:cNvPr>
        <xdr:cNvSpPr>
          <a:spLocks/>
        </xdr:cNvSpPr>
      </xdr:nvSpPr>
      <xdr:spPr bwMode="auto">
        <a:xfrm>
          <a:off x="9963150" y="5124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38100</xdr:colOff>
      <xdr:row>19</xdr:row>
      <xdr:rowOff>152400</xdr:rowOff>
    </xdr:from>
    <xdr:to>
      <xdr:col>18</xdr:col>
      <xdr:colOff>0</xdr:colOff>
      <xdr:row>21</xdr:row>
      <xdr:rowOff>171450</xdr:rowOff>
    </xdr:to>
    <xdr:sp macro="" textlink="">
      <xdr:nvSpPr>
        <xdr:cNvPr id="2998" name="AutoShape 11">
          <a:extLst>
            <a:ext uri="{FF2B5EF4-FFF2-40B4-BE49-F238E27FC236}">
              <a16:creationId xmlns="" xmlns:a16="http://schemas.microsoft.com/office/drawing/2014/main" id="{00000000-0008-0000-0100-0000B60B0000}"/>
            </a:ext>
          </a:extLst>
        </xdr:cNvPr>
        <xdr:cNvSpPr>
          <a:spLocks/>
        </xdr:cNvSpPr>
      </xdr:nvSpPr>
      <xdr:spPr bwMode="auto">
        <a:xfrm>
          <a:off x="5705475" y="5124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19</xdr:row>
      <xdr:rowOff>152400</xdr:rowOff>
    </xdr:from>
    <xdr:to>
      <xdr:col>11</xdr:col>
      <xdr:colOff>0</xdr:colOff>
      <xdr:row>21</xdr:row>
      <xdr:rowOff>171450</xdr:rowOff>
    </xdr:to>
    <xdr:sp macro="" textlink="">
      <xdr:nvSpPr>
        <xdr:cNvPr id="2999" name="AutoShape 12">
          <a:extLst>
            <a:ext uri="{FF2B5EF4-FFF2-40B4-BE49-F238E27FC236}">
              <a16:creationId xmlns="" xmlns:a16="http://schemas.microsoft.com/office/drawing/2014/main" id="{00000000-0008-0000-0100-0000B70B0000}"/>
            </a:ext>
          </a:extLst>
        </xdr:cNvPr>
        <xdr:cNvSpPr>
          <a:spLocks/>
        </xdr:cNvSpPr>
      </xdr:nvSpPr>
      <xdr:spPr bwMode="auto">
        <a:xfrm>
          <a:off x="3543300" y="5124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24</xdr:row>
      <xdr:rowOff>152400</xdr:rowOff>
    </xdr:from>
    <xdr:to>
      <xdr:col>11</xdr:col>
      <xdr:colOff>0</xdr:colOff>
      <xdr:row>26</xdr:row>
      <xdr:rowOff>171450</xdr:rowOff>
    </xdr:to>
    <xdr:sp macro="" textlink="">
      <xdr:nvSpPr>
        <xdr:cNvPr id="3000" name="AutoShape 13">
          <a:extLst>
            <a:ext uri="{FF2B5EF4-FFF2-40B4-BE49-F238E27FC236}">
              <a16:creationId xmlns="" xmlns:a16="http://schemas.microsoft.com/office/drawing/2014/main" id="{00000000-0008-0000-0100-0000B80B0000}"/>
            </a:ext>
          </a:extLst>
        </xdr:cNvPr>
        <xdr:cNvSpPr>
          <a:spLocks/>
        </xdr:cNvSpPr>
      </xdr:nvSpPr>
      <xdr:spPr bwMode="auto">
        <a:xfrm>
          <a:off x="3543300" y="6648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38100</xdr:colOff>
      <xdr:row>24</xdr:row>
      <xdr:rowOff>152400</xdr:rowOff>
    </xdr:from>
    <xdr:to>
      <xdr:col>18</xdr:col>
      <xdr:colOff>0</xdr:colOff>
      <xdr:row>26</xdr:row>
      <xdr:rowOff>171450</xdr:rowOff>
    </xdr:to>
    <xdr:sp macro="" textlink="">
      <xdr:nvSpPr>
        <xdr:cNvPr id="3001" name="AutoShape 14">
          <a:extLst>
            <a:ext uri="{FF2B5EF4-FFF2-40B4-BE49-F238E27FC236}">
              <a16:creationId xmlns="" xmlns:a16="http://schemas.microsoft.com/office/drawing/2014/main" id="{00000000-0008-0000-0100-0000B90B0000}"/>
            </a:ext>
          </a:extLst>
        </xdr:cNvPr>
        <xdr:cNvSpPr>
          <a:spLocks/>
        </xdr:cNvSpPr>
      </xdr:nvSpPr>
      <xdr:spPr bwMode="auto">
        <a:xfrm>
          <a:off x="5705475" y="6648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38100</xdr:colOff>
      <xdr:row>24</xdr:row>
      <xdr:rowOff>152400</xdr:rowOff>
    </xdr:from>
    <xdr:to>
      <xdr:col>25</xdr:col>
      <xdr:colOff>0</xdr:colOff>
      <xdr:row>26</xdr:row>
      <xdr:rowOff>171450</xdr:rowOff>
    </xdr:to>
    <xdr:sp macro="" textlink="">
      <xdr:nvSpPr>
        <xdr:cNvPr id="3002" name="AutoShape 15">
          <a:extLst>
            <a:ext uri="{FF2B5EF4-FFF2-40B4-BE49-F238E27FC236}">
              <a16:creationId xmlns="" xmlns:a16="http://schemas.microsoft.com/office/drawing/2014/main" id="{00000000-0008-0000-0100-0000BA0B0000}"/>
            </a:ext>
          </a:extLst>
        </xdr:cNvPr>
        <xdr:cNvSpPr>
          <a:spLocks/>
        </xdr:cNvSpPr>
      </xdr:nvSpPr>
      <xdr:spPr bwMode="auto">
        <a:xfrm>
          <a:off x="7829550" y="6648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38100</xdr:colOff>
      <xdr:row>24</xdr:row>
      <xdr:rowOff>152400</xdr:rowOff>
    </xdr:from>
    <xdr:to>
      <xdr:col>25</xdr:col>
      <xdr:colOff>0</xdr:colOff>
      <xdr:row>26</xdr:row>
      <xdr:rowOff>171450</xdr:rowOff>
    </xdr:to>
    <xdr:sp macro="" textlink="">
      <xdr:nvSpPr>
        <xdr:cNvPr id="3003" name="AutoShape 16">
          <a:extLst>
            <a:ext uri="{FF2B5EF4-FFF2-40B4-BE49-F238E27FC236}">
              <a16:creationId xmlns="" xmlns:a16="http://schemas.microsoft.com/office/drawing/2014/main" id="{00000000-0008-0000-0100-0000BB0B0000}"/>
            </a:ext>
          </a:extLst>
        </xdr:cNvPr>
        <xdr:cNvSpPr>
          <a:spLocks/>
        </xdr:cNvSpPr>
      </xdr:nvSpPr>
      <xdr:spPr bwMode="auto">
        <a:xfrm>
          <a:off x="7829550" y="6648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9525</xdr:colOff>
      <xdr:row>9</xdr:row>
      <xdr:rowOff>142875</xdr:rowOff>
    </xdr:from>
    <xdr:to>
      <xdr:col>28</xdr:col>
      <xdr:colOff>123825</xdr:colOff>
      <xdr:row>11</xdr:row>
      <xdr:rowOff>161925</xdr:rowOff>
    </xdr:to>
    <xdr:sp macro="" textlink="">
      <xdr:nvSpPr>
        <xdr:cNvPr id="3004" name="AutoShape 17">
          <a:extLst>
            <a:ext uri="{FF2B5EF4-FFF2-40B4-BE49-F238E27FC236}">
              <a16:creationId xmlns="" xmlns:a16="http://schemas.microsoft.com/office/drawing/2014/main" id="{00000000-0008-0000-0100-0000BC0B0000}"/>
            </a:ext>
          </a:extLst>
        </xdr:cNvPr>
        <xdr:cNvSpPr>
          <a:spLocks/>
        </xdr:cNvSpPr>
      </xdr:nvSpPr>
      <xdr:spPr bwMode="auto">
        <a:xfrm>
          <a:off x="9001125" y="2066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35</xdr:col>
      <xdr:colOff>9525</xdr:colOff>
      <xdr:row>14</xdr:row>
      <xdr:rowOff>142875</xdr:rowOff>
    </xdr:from>
    <xdr:to>
      <xdr:col>35</xdr:col>
      <xdr:colOff>123825</xdr:colOff>
      <xdr:row>16</xdr:row>
      <xdr:rowOff>161925</xdr:rowOff>
    </xdr:to>
    <xdr:sp macro="" textlink="">
      <xdr:nvSpPr>
        <xdr:cNvPr id="3005" name="AutoShape 19">
          <a:extLst>
            <a:ext uri="{FF2B5EF4-FFF2-40B4-BE49-F238E27FC236}">
              <a16:creationId xmlns="" xmlns:a16="http://schemas.microsoft.com/office/drawing/2014/main" id="{00000000-0008-0000-0100-0000BD0B0000}"/>
            </a:ext>
          </a:extLst>
        </xdr:cNvPr>
        <xdr:cNvSpPr>
          <a:spLocks/>
        </xdr:cNvSpPr>
      </xdr:nvSpPr>
      <xdr:spPr bwMode="auto">
        <a:xfrm>
          <a:off x="11134725" y="3590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9525</xdr:colOff>
      <xdr:row>14</xdr:row>
      <xdr:rowOff>142875</xdr:rowOff>
    </xdr:from>
    <xdr:to>
      <xdr:col>28</xdr:col>
      <xdr:colOff>123825</xdr:colOff>
      <xdr:row>16</xdr:row>
      <xdr:rowOff>161925</xdr:rowOff>
    </xdr:to>
    <xdr:sp macro="" textlink="">
      <xdr:nvSpPr>
        <xdr:cNvPr id="3006" name="AutoShape 20">
          <a:extLst>
            <a:ext uri="{FF2B5EF4-FFF2-40B4-BE49-F238E27FC236}">
              <a16:creationId xmlns="" xmlns:a16="http://schemas.microsoft.com/office/drawing/2014/main" id="{00000000-0008-0000-0100-0000BE0B0000}"/>
            </a:ext>
          </a:extLst>
        </xdr:cNvPr>
        <xdr:cNvSpPr>
          <a:spLocks/>
        </xdr:cNvSpPr>
      </xdr:nvSpPr>
      <xdr:spPr bwMode="auto">
        <a:xfrm>
          <a:off x="9001125" y="3590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14</xdr:row>
      <xdr:rowOff>142875</xdr:rowOff>
    </xdr:from>
    <xdr:to>
      <xdr:col>14</xdr:col>
      <xdr:colOff>123825</xdr:colOff>
      <xdr:row>16</xdr:row>
      <xdr:rowOff>161925</xdr:rowOff>
    </xdr:to>
    <xdr:sp macro="" textlink="">
      <xdr:nvSpPr>
        <xdr:cNvPr id="3007" name="AutoShape 21">
          <a:extLst>
            <a:ext uri="{FF2B5EF4-FFF2-40B4-BE49-F238E27FC236}">
              <a16:creationId xmlns="" xmlns:a16="http://schemas.microsoft.com/office/drawing/2014/main" id="{00000000-0008-0000-0100-0000BF0B0000}"/>
            </a:ext>
          </a:extLst>
        </xdr:cNvPr>
        <xdr:cNvSpPr>
          <a:spLocks/>
        </xdr:cNvSpPr>
      </xdr:nvSpPr>
      <xdr:spPr bwMode="auto">
        <a:xfrm>
          <a:off x="4705350" y="3590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19</xdr:row>
      <xdr:rowOff>142875</xdr:rowOff>
    </xdr:from>
    <xdr:to>
      <xdr:col>14</xdr:col>
      <xdr:colOff>123825</xdr:colOff>
      <xdr:row>21</xdr:row>
      <xdr:rowOff>161925</xdr:rowOff>
    </xdr:to>
    <xdr:sp macro="" textlink="">
      <xdr:nvSpPr>
        <xdr:cNvPr id="3008" name="AutoShape 22">
          <a:extLst>
            <a:ext uri="{FF2B5EF4-FFF2-40B4-BE49-F238E27FC236}">
              <a16:creationId xmlns="" xmlns:a16="http://schemas.microsoft.com/office/drawing/2014/main" id="{00000000-0008-0000-0100-0000C00B0000}"/>
            </a:ext>
          </a:extLst>
        </xdr:cNvPr>
        <xdr:cNvSpPr>
          <a:spLocks/>
        </xdr:cNvSpPr>
      </xdr:nvSpPr>
      <xdr:spPr bwMode="auto">
        <a:xfrm>
          <a:off x="4705350" y="5114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9525</xdr:colOff>
      <xdr:row>19</xdr:row>
      <xdr:rowOff>142875</xdr:rowOff>
    </xdr:from>
    <xdr:to>
      <xdr:col>21</xdr:col>
      <xdr:colOff>123825</xdr:colOff>
      <xdr:row>21</xdr:row>
      <xdr:rowOff>161925</xdr:rowOff>
    </xdr:to>
    <xdr:sp macro="" textlink="">
      <xdr:nvSpPr>
        <xdr:cNvPr id="3009" name="AutoShape 23">
          <a:extLst>
            <a:ext uri="{FF2B5EF4-FFF2-40B4-BE49-F238E27FC236}">
              <a16:creationId xmlns="" xmlns:a16="http://schemas.microsoft.com/office/drawing/2014/main" id="{00000000-0008-0000-0100-0000C10B0000}"/>
            </a:ext>
          </a:extLst>
        </xdr:cNvPr>
        <xdr:cNvSpPr>
          <a:spLocks/>
        </xdr:cNvSpPr>
      </xdr:nvSpPr>
      <xdr:spPr bwMode="auto">
        <a:xfrm>
          <a:off x="6867525" y="5114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35</xdr:col>
      <xdr:colOff>9525</xdr:colOff>
      <xdr:row>19</xdr:row>
      <xdr:rowOff>142875</xdr:rowOff>
    </xdr:from>
    <xdr:to>
      <xdr:col>35</xdr:col>
      <xdr:colOff>123825</xdr:colOff>
      <xdr:row>21</xdr:row>
      <xdr:rowOff>161925</xdr:rowOff>
    </xdr:to>
    <xdr:sp macro="" textlink="">
      <xdr:nvSpPr>
        <xdr:cNvPr id="3010" name="AutoShape 26">
          <a:extLst>
            <a:ext uri="{FF2B5EF4-FFF2-40B4-BE49-F238E27FC236}">
              <a16:creationId xmlns="" xmlns:a16="http://schemas.microsoft.com/office/drawing/2014/main" id="{00000000-0008-0000-0100-0000C20B0000}"/>
            </a:ext>
          </a:extLst>
        </xdr:cNvPr>
        <xdr:cNvSpPr>
          <a:spLocks/>
        </xdr:cNvSpPr>
      </xdr:nvSpPr>
      <xdr:spPr bwMode="auto">
        <a:xfrm>
          <a:off x="11134725" y="5114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9525</xdr:colOff>
      <xdr:row>24</xdr:row>
      <xdr:rowOff>142875</xdr:rowOff>
    </xdr:from>
    <xdr:to>
      <xdr:col>28</xdr:col>
      <xdr:colOff>123825</xdr:colOff>
      <xdr:row>26</xdr:row>
      <xdr:rowOff>161925</xdr:rowOff>
    </xdr:to>
    <xdr:sp macro="" textlink="">
      <xdr:nvSpPr>
        <xdr:cNvPr id="3011" name="AutoShape 27">
          <a:extLst>
            <a:ext uri="{FF2B5EF4-FFF2-40B4-BE49-F238E27FC236}">
              <a16:creationId xmlns="" xmlns:a16="http://schemas.microsoft.com/office/drawing/2014/main" id="{00000000-0008-0000-0100-0000C30B0000}"/>
            </a:ext>
          </a:extLst>
        </xdr:cNvPr>
        <xdr:cNvSpPr>
          <a:spLocks/>
        </xdr:cNvSpPr>
      </xdr:nvSpPr>
      <xdr:spPr bwMode="auto">
        <a:xfrm>
          <a:off x="9001125" y="6638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9525</xdr:colOff>
      <xdr:row>24</xdr:row>
      <xdr:rowOff>142875</xdr:rowOff>
    </xdr:from>
    <xdr:to>
      <xdr:col>21</xdr:col>
      <xdr:colOff>123825</xdr:colOff>
      <xdr:row>26</xdr:row>
      <xdr:rowOff>161925</xdr:rowOff>
    </xdr:to>
    <xdr:sp macro="" textlink="">
      <xdr:nvSpPr>
        <xdr:cNvPr id="3012" name="AutoShape 28">
          <a:extLst>
            <a:ext uri="{FF2B5EF4-FFF2-40B4-BE49-F238E27FC236}">
              <a16:creationId xmlns="" xmlns:a16="http://schemas.microsoft.com/office/drawing/2014/main" id="{00000000-0008-0000-0100-0000C40B0000}"/>
            </a:ext>
          </a:extLst>
        </xdr:cNvPr>
        <xdr:cNvSpPr>
          <a:spLocks/>
        </xdr:cNvSpPr>
      </xdr:nvSpPr>
      <xdr:spPr bwMode="auto">
        <a:xfrm>
          <a:off x="6867525" y="6638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24</xdr:row>
      <xdr:rowOff>142875</xdr:rowOff>
    </xdr:from>
    <xdr:to>
      <xdr:col>14</xdr:col>
      <xdr:colOff>123825</xdr:colOff>
      <xdr:row>26</xdr:row>
      <xdr:rowOff>161925</xdr:rowOff>
    </xdr:to>
    <xdr:sp macro="" textlink="">
      <xdr:nvSpPr>
        <xdr:cNvPr id="3013" name="AutoShape 29">
          <a:extLst>
            <a:ext uri="{FF2B5EF4-FFF2-40B4-BE49-F238E27FC236}">
              <a16:creationId xmlns="" xmlns:a16="http://schemas.microsoft.com/office/drawing/2014/main" id="{00000000-0008-0000-0100-0000C50B0000}"/>
            </a:ext>
          </a:extLst>
        </xdr:cNvPr>
        <xdr:cNvSpPr>
          <a:spLocks/>
        </xdr:cNvSpPr>
      </xdr:nvSpPr>
      <xdr:spPr bwMode="auto">
        <a:xfrm>
          <a:off x="4705350" y="6638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24</xdr:row>
      <xdr:rowOff>142875</xdr:rowOff>
    </xdr:from>
    <xdr:to>
      <xdr:col>14</xdr:col>
      <xdr:colOff>123825</xdr:colOff>
      <xdr:row>26</xdr:row>
      <xdr:rowOff>161925</xdr:rowOff>
    </xdr:to>
    <xdr:sp macro="" textlink="">
      <xdr:nvSpPr>
        <xdr:cNvPr id="3014" name="AutoShape 30">
          <a:extLst>
            <a:ext uri="{FF2B5EF4-FFF2-40B4-BE49-F238E27FC236}">
              <a16:creationId xmlns="" xmlns:a16="http://schemas.microsoft.com/office/drawing/2014/main" id="{00000000-0008-0000-0100-0000C60B0000}"/>
            </a:ext>
          </a:extLst>
        </xdr:cNvPr>
        <xdr:cNvSpPr>
          <a:spLocks/>
        </xdr:cNvSpPr>
      </xdr:nvSpPr>
      <xdr:spPr bwMode="auto">
        <a:xfrm>
          <a:off x="4705350" y="6638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35</xdr:col>
      <xdr:colOff>0</xdr:colOff>
      <xdr:row>9</xdr:row>
      <xdr:rowOff>152400</xdr:rowOff>
    </xdr:from>
    <xdr:to>
      <xdr:col>35</xdr:col>
      <xdr:colOff>114300</xdr:colOff>
      <xdr:row>11</xdr:row>
      <xdr:rowOff>171450</xdr:rowOff>
    </xdr:to>
    <xdr:sp macro="" textlink="">
      <xdr:nvSpPr>
        <xdr:cNvPr id="3015" name="AutoShape 19">
          <a:extLst>
            <a:ext uri="{FF2B5EF4-FFF2-40B4-BE49-F238E27FC236}">
              <a16:creationId xmlns="" xmlns:a16="http://schemas.microsoft.com/office/drawing/2014/main" id="{00000000-0008-0000-0100-0000C70B0000}"/>
            </a:ext>
          </a:extLst>
        </xdr:cNvPr>
        <xdr:cNvSpPr>
          <a:spLocks/>
        </xdr:cNvSpPr>
      </xdr:nvSpPr>
      <xdr:spPr bwMode="auto">
        <a:xfrm>
          <a:off x="11125200" y="2076450"/>
          <a:ext cx="114300" cy="628650"/>
        </a:xfrm>
        <a:prstGeom prst="rightBrace">
          <a:avLst>
            <a:gd name="adj1" fmla="val 4484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10</xdr:row>
      <xdr:rowOff>152400</xdr:rowOff>
    </xdr:from>
    <xdr:to>
      <xdr:col>18</xdr:col>
      <xdr:colOff>0</xdr:colOff>
      <xdr:row>12</xdr:row>
      <xdr:rowOff>171450</xdr:rowOff>
    </xdr:to>
    <xdr:sp macro="" textlink="">
      <xdr:nvSpPr>
        <xdr:cNvPr id="18198" name="AutoShape 1">
          <a:extLst>
            <a:ext uri="{FF2B5EF4-FFF2-40B4-BE49-F238E27FC236}">
              <a16:creationId xmlns="" xmlns:a16="http://schemas.microsoft.com/office/drawing/2014/main" id="{00000000-0008-0000-0200-000016470000}"/>
            </a:ext>
          </a:extLst>
        </xdr:cNvPr>
        <xdr:cNvSpPr>
          <a:spLocks/>
        </xdr:cNvSpPr>
      </xdr:nvSpPr>
      <xdr:spPr bwMode="auto">
        <a:xfrm>
          <a:off x="5705475" y="2076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9525</xdr:colOff>
      <xdr:row>10</xdr:row>
      <xdr:rowOff>142875</xdr:rowOff>
    </xdr:from>
    <xdr:to>
      <xdr:col>21</xdr:col>
      <xdr:colOff>123825</xdr:colOff>
      <xdr:row>12</xdr:row>
      <xdr:rowOff>161925</xdr:rowOff>
    </xdr:to>
    <xdr:sp macro="" textlink="">
      <xdr:nvSpPr>
        <xdr:cNvPr id="18199" name="AutoShape 2">
          <a:extLst>
            <a:ext uri="{FF2B5EF4-FFF2-40B4-BE49-F238E27FC236}">
              <a16:creationId xmlns="" xmlns:a16="http://schemas.microsoft.com/office/drawing/2014/main" id="{00000000-0008-0000-0200-000017470000}"/>
            </a:ext>
          </a:extLst>
        </xdr:cNvPr>
        <xdr:cNvSpPr>
          <a:spLocks/>
        </xdr:cNvSpPr>
      </xdr:nvSpPr>
      <xdr:spPr bwMode="auto">
        <a:xfrm>
          <a:off x="6867525" y="2066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38100</xdr:colOff>
      <xdr:row>10</xdr:row>
      <xdr:rowOff>152400</xdr:rowOff>
    </xdr:from>
    <xdr:to>
      <xdr:col>25</xdr:col>
      <xdr:colOff>0</xdr:colOff>
      <xdr:row>12</xdr:row>
      <xdr:rowOff>171450</xdr:rowOff>
    </xdr:to>
    <xdr:sp macro="" textlink="">
      <xdr:nvSpPr>
        <xdr:cNvPr id="18200" name="AutoShape 3">
          <a:extLst>
            <a:ext uri="{FF2B5EF4-FFF2-40B4-BE49-F238E27FC236}">
              <a16:creationId xmlns="" xmlns:a16="http://schemas.microsoft.com/office/drawing/2014/main" id="{00000000-0008-0000-0200-000018470000}"/>
            </a:ext>
          </a:extLst>
        </xdr:cNvPr>
        <xdr:cNvSpPr>
          <a:spLocks/>
        </xdr:cNvSpPr>
      </xdr:nvSpPr>
      <xdr:spPr bwMode="auto">
        <a:xfrm>
          <a:off x="7829550" y="2076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38100</xdr:colOff>
      <xdr:row>15</xdr:row>
      <xdr:rowOff>152400</xdr:rowOff>
    </xdr:from>
    <xdr:to>
      <xdr:col>25</xdr:col>
      <xdr:colOff>0</xdr:colOff>
      <xdr:row>17</xdr:row>
      <xdr:rowOff>171450</xdr:rowOff>
    </xdr:to>
    <xdr:sp macro="" textlink="">
      <xdr:nvSpPr>
        <xdr:cNvPr id="18201" name="AutoShape 4">
          <a:extLst>
            <a:ext uri="{FF2B5EF4-FFF2-40B4-BE49-F238E27FC236}">
              <a16:creationId xmlns="" xmlns:a16="http://schemas.microsoft.com/office/drawing/2014/main" id="{00000000-0008-0000-0200-000019470000}"/>
            </a:ext>
          </a:extLst>
        </xdr:cNvPr>
        <xdr:cNvSpPr>
          <a:spLocks/>
        </xdr:cNvSpPr>
      </xdr:nvSpPr>
      <xdr:spPr bwMode="auto">
        <a:xfrm>
          <a:off x="7829550" y="3600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15</xdr:row>
      <xdr:rowOff>152400</xdr:rowOff>
    </xdr:from>
    <xdr:to>
      <xdr:col>11</xdr:col>
      <xdr:colOff>0</xdr:colOff>
      <xdr:row>17</xdr:row>
      <xdr:rowOff>171450</xdr:rowOff>
    </xdr:to>
    <xdr:sp macro="" textlink="">
      <xdr:nvSpPr>
        <xdr:cNvPr id="18202" name="AutoShape 5">
          <a:extLst>
            <a:ext uri="{FF2B5EF4-FFF2-40B4-BE49-F238E27FC236}">
              <a16:creationId xmlns="" xmlns:a16="http://schemas.microsoft.com/office/drawing/2014/main" id="{00000000-0008-0000-0200-00001A470000}"/>
            </a:ext>
          </a:extLst>
        </xdr:cNvPr>
        <xdr:cNvSpPr>
          <a:spLocks/>
        </xdr:cNvSpPr>
      </xdr:nvSpPr>
      <xdr:spPr bwMode="auto">
        <a:xfrm>
          <a:off x="3543300" y="3600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38100</xdr:colOff>
      <xdr:row>10</xdr:row>
      <xdr:rowOff>152400</xdr:rowOff>
    </xdr:from>
    <xdr:to>
      <xdr:col>32</xdr:col>
      <xdr:colOff>0</xdr:colOff>
      <xdr:row>12</xdr:row>
      <xdr:rowOff>171450</xdr:rowOff>
    </xdr:to>
    <xdr:sp macro="" textlink="">
      <xdr:nvSpPr>
        <xdr:cNvPr id="18203" name="AutoShape 6">
          <a:extLst>
            <a:ext uri="{FF2B5EF4-FFF2-40B4-BE49-F238E27FC236}">
              <a16:creationId xmlns="" xmlns:a16="http://schemas.microsoft.com/office/drawing/2014/main" id="{00000000-0008-0000-0200-00001B470000}"/>
            </a:ext>
          </a:extLst>
        </xdr:cNvPr>
        <xdr:cNvSpPr>
          <a:spLocks/>
        </xdr:cNvSpPr>
      </xdr:nvSpPr>
      <xdr:spPr bwMode="auto">
        <a:xfrm>
          <a:off x="9963150" y="2076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38100</xdr:colOff>
      <xdr:row>15</xdr:row>
      <xdr:rowOff>152400</xdr:rowOff>
    </xdr:from>
    <xdr:to>
      <xdr:col>32</xdr:col>
      <xdr:colOff>0</xdr:colOff>
      <xdr:row>17</xdr:row>
      <xdr:rowOff>171450</xdr:rowOff>
    </xdr:to>
    <xdr:sp macro="" textlink="">
      <xdr:nvSpPr>
        <xdr:cNvPr id="18204" name="AutoShape 7">
          <a:extLst>
            <a:ext uri="{FF2B5EF4-FFF2-40B4-BE49-F238E27FC236}">
              <a16:creationId xmlns="" xmlns:a16="http://schemas.microsoft.com/office/drawing/2014/main" id="{00000000-0008-0000-0200-00001C470000}"/>
            </a:ext>
          </a:extLst>
        </xdr:cNvPr>
        <xdr:cNvSpPr>
          <a:spLocks/>
        </xdr:cNvSpPr>
      </xdr:nvSpPr>
      <xdr:spPr bwMode="auto">
        <a:xfrm>
          <a:off x="9963150" y="3600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38100</xdr:colOff>
      <xdr:row>20</xdr:row>
      <xdr:rowOff>152400</xdr:rowOff>
    </xdr:from>
    <xdr:to>
      <xdr:col>32</xdr:col>
      <xdr:colOff>0</xdr:colOff>
      <xdr:row>22</xdr:row>
      <xdr:rowOff>171450</xdr:rowOff>
    </xdr:to>
    <xdr:sp macro="" textlink="">
      <xdr:nvSpPr>
        <xdr:cNvPr id="18205" name="AutoShape 8">
          <a:extLst>
            <a:ext uri="{FF2B5EF4-FFF2-40B4-BE49-F238E27FC236}">
              <a16:creationId xmlns="" xmlns:a16="http://schemas.microsoft.com/office/drawing/2014/main" id="{00000000-0008-0000-0200-00001D470000}"/>
            </a:ext>
          </a:extLst>
        </xdr:cNvPr>
        <xdr:cNvSpPr>
          <a:spLocks/>
        </xdr:cNvSpPr>
      </xdr:nvSpPr>
      <xdr:spPr bwMode="auto">
        <a:xfrm>
          <a:off x="9963150" y="5124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38100</xdr:colOff>
      <xdr:row>20</xdr:row>
      <xdr:rowOff>152400</xdr:rowOff>
    </xdr:from>
    <xdr:to>
      <xdr:col>18</xdr:col>
      <xdr:colOff>0</xdr:colOff>
      <xdr:row>22</xdr:row>
      <xdr:rowOff>171450</xdr:rowOff>
    </xdr:to>
    <xdr:sp macro="" textlink="">
      <xdr:nvSpPr>
        <xdr:cNvPr id="18206" name="AutoShape 9">
          <a:extLst>
            <a:ext uri="{FF2B5EF4-FFF2-40B4-BE49-F238E27FC236}">
              <a16:creationId xmlns="" xmlns:a16="http://schemas.microsoft.com/office/drawing/2014/main" id="{00000000-0008-0000-0200-00001E470000}"/>
            </a:ext>
          </a:extLst>
        </xdr:cNvPr>
        <xdr:cNvSpPr>
          <a:spLocks/>
        </xdr:cNvSpPr>
      </xdr:nvSpPr>
      <xdr:spPr bwMode="auto">
        <a:xfrm>
          <a:off x="5705475" y="5124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20</xdr:row>
      <xdr:rowOff>152400</xdr:rowOff>
    </xdr:from>
    <xdr:to>
      <xdr:col>11</xdr:col>
      <xdr:colOff>0</xdr:colOff>
      <xdr:row>22</xdr:row>
      <xdr:rowOff>171450</xdr:rowOff>
    </xdr:to>
    <xdr:sp macro="" textlink="">
      <xdr:nvSpPr>
        <xdr:cNvPr id="18207" name="AutoShape 10">
          <a:extLst>
            <a:ext uri="{FF2B5EF4-FFF2-40B4-BE49-F238E27FC236}">
              <a16:creationId xmlns="" xmlns:a16="http://schemas.microsoft.com/office/drawing/2014/main" id="{00000000-0008-0000-0200-00001F470000}"/>
            </a:ext>
          </a:extLst>
        </xdr:cNvPr>
        <xdr:cNvSpPr>
          <a:spLocks/>
        </xdr:cNvSpPr>
      </xdr:nvSpPr>
      <xdr:spPr bwMode="auto">
        <a:xfrm>
          <a:off x="3543300" y="5124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25</xdr:row>
      <xdr:rowOff>152400</xdr:rowOff>
    </xdr:from>
    <xdr:to>
      <xdr:col>11</xdr:col>
      <xdr:colOff>0</xdr:colOff>
      <xdr:row>27</xdr:row>
      <xdr:rowOff>171450</xdr:rowOff>
    </xdr:to>
    <xdr:sp macro="" textlink="">
      <xdr:nvSpPr>
        <xdr:cNvPr id="18208" name="AutoShape 11">
          <a:extLst>
            <a:ext uri="{FF2B5EF4-FFF2-40B4-BE49-F238E27FC236}">
              <a16:creationId xmlns="" xmlns:a16="http://schemas.microsoft.com/office/drawing/2014/main" id="{00000000-0008-0000-0200-000020470000}"/>
            </a:ext>
          </a:extLst>
        </xdr:cNvPr>
        <xdr:cNvSpPr>
          <a:spLocks/>
        </xdr:cNvSpPr>
      </xdr:nvSpPr>
      <xdr:spPr bwMode="auto">
        <a:xfrm>
          <a:off x="3543300" y="6648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38100</xdr:colOff>
      <xdr:row>25</xdr:row>
      <xdr:rowOff>152400</xdr:rowOff>
    </xdr:from>
    <xdr:to>
      <xdr:col>18</xdr:col>
      <xdr:colOff>0</xdr:colOff>
      <xdr:row>27</xdr:row>
      <xdr:rowOff>171450</xdr:rowOff>
    </xdr:to>
    <xdr:sp macro="" textlink="">
      <xdr:nvSpPr>
        <xdr:cNvPr id="18209" name="AutoShape 12">
          <a:extLst>
            <a:ext uri="{FF2B5EF4-FFF2-40B4-BE49-F238E27FC236}">
              <a16:creationId xmlns="" xmlns:a16="http://schemas.microsoft.com/office/drawing/2014/main" id="{00000000-0008-0000-0200-000021470000}"/>
            </a:ext>
          </a:extLst>
        </xdr:cNvPr>
        <xdr:cNvSpPr>
          <a:spLocks/>
        </xdr:cNvSpPr>
      </xdr:nvSpPr>
      <xdr:spPr bwMode="auto">
        <a:xfrm>
          <a:off x="5705475" y="6648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38100</xdr:colOff>
      <xdr:row>25</xdr:row>
      <xdr:rowOff>152400</xdr:rowOff>
    </xdr:from>
    <xdr:to>
      <xdr:col>25</xdr:col>
      <xdr:colOff>0</xdr:colOff>
      <xdr:row>27</xdr:row>
      <xdr:rowOff>171450</xdr:rowOff>
    </xdr:to>
    <xdr:sp macro="" textlink="">
      <xdr:nvSpPr>
        <xdr:cNvPr id="18210" name="AutoShape 13">
          <a:extLst>
            <a:ext uri="{FF2B5EF4-FFF2-40B4-BE49-F238E27FC236}">
              <a16:creationId xmlns="" xmlns:a16="http://schemas.microsoft.com/office/drawing/2014/main" id="{00000000-0008-0000-0200-000022470000}"/>
            </a:ext>
          </a:extLst>
        </xdr:cNvPr>
        <xdr:cNvSpPr>
          <a:spLocks/>
        </xdr:cNvSpPr>
      </xdr:nvSpPr>
      <xdr:spPr bwMode="auto">
        <a:xfrm>
          <a:off x="7829550" y="6648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38100</xdr:colOff>
      <xdr:row>25</xdr:row>
      <xdr:rowOff>152400</xdr:rowOff>
    </xdr:from>
    <xdr:to>
      <xdr:col>25</xdr:col>
      <xdr:colOff>0</xdr:colOff>
      <xdr:row>27</xdr:row>
      <xdr:rowOff>171450</xdr:rowOff>
    </xdr:to>
    <xdr:sp macro="" textlink="">
      <xdr:nvSpPr>
        <xdr:cNvPr id="18211" name="AutoShape 14">
          <a:extLst>
            <a:ext uri="{FF2B5EF4-FFF2-40B4-BE49-F238E27FC236}">
              <a16:creationId xmlns="" xmlns:a16="http://schemas.microsoft.com/office/drawing/2014/main" id="{00000000-0008-0000-0200-000023470000}"/>
            </a:ext>
          </a:extLst>
        </xdr:cNvPr>
        <xdr:cNvSpPr>
          <a:spLocks/>
        </xdr:cNvSpPr>
      </xdr:nvSpPr>
      <xdr:spPr bwMode="auto">
        <a:xfrm>
          <a:off x="7829550" y="6648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19050</xdr:colOff>
      <xdr:row>10</xdr:row>
      <xdr:rowOff>161925</xdr:rowOff>
    </xdr:from>
    <xdr:to>
      <xdr:col>28</xdr:col>
      <xdr:colOff>133350</xdr:colOff>
      <xdr:row>12</xdr:row>
      <xdr:rowOff>180975</xdr:rowOff>
    </xdr:to>
    <xdr:sp macro="" textlink="">
      <xdr:nvSpPr>
        <xdr:cNvPr id="17501" name="AutoShape 15">
          <a:extLst>
            <a:ext uri="{FF2B5EF4-FFF2-40B4-BE49-F238E27FC236}">
              <a16:creationId xmlns="" xmlns:a16="http://schemas.microsoft.com/office/drawing/2014/main" id="{00000000-0008-0000-0200-00005D440000}"/>
            </a:ext>
          </a:extLst>
        </xdr:cNvPr>
        <xdr:cNvSpPr>
          <a:spLocks/>
        </xdr:cNvSpPr>
      </xdr:nvSpPr>
      <xdr:spPr bwMode="auto">
        <a:xfrm>
          <a:off x="9010650" y="208597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35</xdr:col>
      <xdr:colOff>9525</xdr:colOff>
      <xdr:row>10</xdr:row>
      <xdr:rowOff>142875</xdr:rowOff>
    </xdr:from>
    <xdr:to>
      <xdr:col>35</xdr:col>
      <xdr:colOff>123825</xdr:colOff>
      <xdr:row>12</xdr:row>
      <xdr:rowOff>161925</xdr:rowOff>
    </xdr:to>
    <xdr:sp macro="" textlink="">
      <xdr:nvSpPr>
        <xdr:cNvPr id="18213" name="AutoShape 16">
          <a:extLst>
            <a:ext uri="{FF2B5EF4-FFF2-40B4-BE49-F238E27FC236}">
              <a16:creationId xmlns="" xmlns:a16="http://schemas.microsoft.com/office/drawing/2014/main" id="{00000000-0008-0000-0200-000025470000}"/>
            </a:ext>
          </a:extLst>
        </xdr:cNvPr>
        <xdr:cNvSpPr>
          <a:spLocks/>
        </xdr:cNvSpPr>
      </xdr:nvSpPr>
      <xdr:spPr bwMode="auto">
        <a:xfrm>
          <a:off x="11134725" y="2066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35</xdr:col>
      <xdr:colOff>9525</xdr:colOff>
      <xdr:row>15</xdr:row>
      <xdr:rowOff>142875</xdr:rowOff>
    </xdr:from>
    <xdr:to>
      <xdr:col>35</xdr:col>
      <xdr:colOff>123825</xdr:colOff>
      <xdr:row>17</xdr:row>
      <xdr:rowOff>161925</xdr:rowOff>
    </xdr:to>
    <xdr:sp macro="" textlink="">
      <xdr:nvSpPr>
        <xdr:cNvPr id="18214" name="AutoShape 17">
          <a:extLst>
            <a:ext uri="{FF2B5EF4-FFF2-40B4-BE49-F238E27FC236}">
              <a16:creationId xmlns="" xmlns:a16="http://schemas.microsoft.com/office/drawing/2014/main" id="{00000000-0008-0000-0200-000026470000}"/>
            </a:ext>
          </a:extLst>
        </xdr:cNvPr>
        <xdr:cNvSpPr>
          <a:spLocks/>
        </xdr:cNvSpPr>
      </xdr:nvSpPr>
      <xdr:spPr bwMode="auto">
        <a:xfrm>
          <a:off x="11134725" y="3590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9525</xdr:colOff>
      <xdr:row>15</xdr:row>
      <xdr:rowOff>142875</xdr:rowOff>
    </xdr:from>
    <xdr:to>
      <xdr:col>28</xdr:col>
      <xdr:colOff>123825</xdr:colOff>
      <xdr:row>17</xdr:row>
      <xdr:rowOff>161925</xdr:rowOff>
    </xdr:to>
    <xdr:sp macro="" textlink="">
      <xdr:nvSpPr>
        <xdr:cNvPr id="18215" name="AutoShape 18">
          <a:extLst>
            <a:ext uri="{FF2B5EF4-FFF2-40B4-BE49-F238E27FC236}">
              <a16:creationId xmlns="" xmlns:a16="http://schemas.microsoft.com/office/drawing/2014/main" id="{00000000-0008-0000-0200-000027470000}"/>
            </a:ext>
          </a:extLst>
        </xdr:cNvPr>
        <xdr:cNvSpPr>
          <a:spLocks/>
        </xdr:cNvSpPr>
      </xdr:nvSpPr>
      <xdr:spPr bwMode="auto">
        <a:xfrm>
          <a:off x="9001125" y="3590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15</xdr:row>
      <xdr:rowOff>142875</xdr:rowOff>
    </xdr:from>
    <xdr:to>
      <xdr:col>14</xdr:col>
      <xdr:colOff>123825</xdr:colOff>
      <xdr:row>17</xdr:row>
      <xdr:rowOff>161925</xdr:rowOff>
    </xdr:to>
    <xdr:sp macro="" textlink="">
      <xdr:nvSpPr>
        <xdr:cNvPr id="18216" name="AutoShape 19">
          <a:extLst>
            <a:ext uri="{FF2B5EF4-FFF2-40B4-BE49-F238E27FC236}">
              <a16:creationId xmlns="" xmlns:a16="http://schemas.microsoft.com/office/drawing/2014/main" id="{00000000-0008-0000-0200-000028470000}"/>
            </a:ext>
          </a:extLst>
        </xdr:cNvPr>
        <xdr:cNvSpPr>
          <a:spLocks/>
        </xdr:cNvSpPr>
      </xdr:nvSpPr>
      <xdr:spPr bwMode="auto">
        <a:xfrm>
          <a:off x="4705350" y="3590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20</xdr:row>
      <xdr:rowOff>142875</xdr:rowOff>
    </xdr:from>
    <xdr:to>
      <xdr:col>14</xdr:col>
      <xdr:colOff>123825</xdr:colOff>
      <xdr:row>22</xdr:row>
      <xdr:rowOff>161925</xdr:rowOff>
    </xdr:to>
    <xdr:sp macro="" textlink="">
      <xdr:nvSpPr>
        <xdr:cNvPr id="18217" name="AutoShape 20">
          <a:extLst>
            <a:ext uri="{FF2B5EF4-FFF2-40B4-BE49-F238E27FC236}">
              <a16:creationId xmlns="" xmlns:a16="http://schemas.microsoft.com/office/drawing/2014/main" id="{00000000-0008-0000-0200-000029470000}"/>
            </a:ext>
          </a:extLst>
        </xdr:cNvPr>
        <xdr:cNvSpPr>
          <a:spLocks/>
        </xdr:cNvSpPr>
      </xdr:nvSpPr>
      <xdr:spPr bwMode="auto">
        <a:xfrm>
          <a:off x="4705350" y="5114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9525</xdr:colOff>
      <xdr:row>20</xdr:row>
      <xdr:rowOff>142875</xdr:rowOff>
    </xdr:from>
    <xdr:to>
      <xdr:col>21</xdr:col>
      <xdr:colOff>123825</xdr:colOff>
      <xdr:row>22</xdr:row>
      <xdr:rowOff>161925</xdr:rowOff>
    </xdr:to>
    <xdr:sp macro="" textlink="">
      <xdr:nvSpPr>
        <xdr:cNvPr id="18218" name="AutoShape 21">
          <a:extLst>
            <a:ext uri="{FF2B5EF4-FFF2-40B4-BE49-F238E27FC236}">
              <a16:creationId xmlns="" xmlns:a16="http://schemas.microsoft.com/office/drawing/2014/main" id="{00000000-0008-0000-0200-00002A470000}"/>
            </a:ext>
          </a:extLst>
        </xdr:cNvPr>
        <xdr:cNvSpPr>
          <a:spLocks/>
        </xdr:cNvSpPr>
      </xdr:nvSpPr>
      <xdr:spPr bwMode="auto">
        <a:xfrm>
          <a:off x="6867525" y="5114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35</xdr:col>
      <xdr:colOff>9525</xdr:colOff>
      <xdr:row>20</xdr:row>
      <xdr:rowOff>142875</xdr:rowOff>
    </xdr:from>
    <xdr:to>
      <xdr:col>35</xdr:col>
      <xdr:colOff>123825</xdr:colOff>
      <xdr:row>22</xdr:row>
      <xdr:rowOff>161925</xdr:rowOff>
    </xdr:to>
    <xdr:sp macro="" textlink="">
      <xdr:nvSpPr>
        <xdr:cNvPr id="18219" name="AutoShape 22">
          <a:extLst>
            <a:ext uri="{FF2B5EF4-FFF2-40B4-BE49-F238E27FC236}">
              <a16:creationId xmlns="" xmlns:a16="http://schemas.microsoft.com/office/drawing/2014/main" id="{00000000-0008-0000-0200-00002B470000}"/>
            </a:ext>
          </a:extLst>
        </xdr:cNvPr>
        <xdr:cNvSpPr>
          <a:spLocks/>
        </xdr:cNvSpPr>
      </xdr:nvSpPr>
      <xdr:spPr bwMode="auto">
        <a:xfrm>
          <a:off x="11134725" y="5114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9525</xdr:colOff>
      <xdr:row>25</xdr:row>
      <xdr:rowOff>142875</xdr:rowOff>
    </xdr:from>
    <xdr:to>
      <xdr:col>28</xdr:col>
      <xdr:colOff>123825</xdr:colOff>
      <xdr:row>27</xdr:row>
      <xdr:rowOff>161925</xdr:rowOff>
    </xdr:to>
    <xdr:sp macro="" textlink="">
      <xdr:nvSpPr>
        <xdr:cNvPr id="18220" name="AutoShape 23">
          <a:extLst>
            <a:ext uri="{FF2B5EF4-FFF2-40B4-BE49-F238E27FC236}">
              <a16:creationId xmlns="" xmlns:a16="http://schemas.microsoft.com/office/drawing/2014/main" id="{00000000-0008-0000-0200-00002C470000}"/>
            </a:ext>
          </a:extLst>
        </xdr:cNvPr>
        <xdr:cNvSpPr>
          <a:spLocks/>
        </xdr:cNvSpPr>
      </xdr:nvSpPr>
      <xdr:spPr bwMode="auto">
        <a:xfrm>
          <a:off x="9001125" y="6638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9525</xdr:colOff>
      <xdr:row>25</xdr:row>
      <xdr:rowOff>142875</xdr:rowOff>
    </xdr:from>
    <xdr:to>
      <xdr:col>21</xdr:col>
      <xdr:colOff>123825</xdr:colOff>
      <xdr:row>27</xdr:row>
      <xdr:rowOff>161925</xdr:rowOff>
    </xdr:to>
    <xdr:sp macro="" textlink="">
      <xdr:nvSpPr>
        <xdr:cNvPr id="18221" name="AutoShape 24">
          <a:extLst>
            <a:ext uri="{FF2B5EF4-FFF2-40B4-BE49-F238E27FC236}">
              <a16:creationId xmlns="" xmlns:a16="http://schemas.microsoft.com/office/drawing/2014/main" id="{00000000-0008-0000-0200-00002D470000}"/>
            </a:ext>
          </a:extLst>
        </xdr:cNvPr>
        <xdr:cNvSpPr>
          <a:spLocks/>
        </xdr:cNvSpPr>
      </xdr:nvSpPr>
      <xdr:spPr bwMode="auto">
        <a:xfrm>
          <a:off x="6867525" y="6638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25</xdr:row>
      <xdr:rowOff>142875</xdr:rowOff>
    </xdr:from>
    <xdr:to>
      <xdr:col>14</xdr:col>
      <xdr:colOff>123825</xdr:colOff>
      <xdr:row>27</xdr:row>
      <xdr:rowOff>161925</xdr:rowOff>
    </xdr:to>
    <xdr:sp macro="" textlink="">
      <xdr:nvSpPr>
        <xdr:cNvPr id="18222" name="AutoShape 25">
          <a:extLst>
            <a:ext uri="{FF2B5EF4-FFF2-40B4-BE49-F238E27FC236}">
              <a16:creationId xmlns="" xmlns:a16="http://schemas.microsoft.com/office/drawing/2014/main" id="{00000000-0008-0000-0200-00002E470000}"/>
            </a:ext>
          </a:extLst>
        </xdr:cNvPr>
        <xdr:cNvSpPr>
          <a:spLocks/>
        </xdr:cNvSpPr>
      </xdr:nvSpPr>
      <xdr:spPr bwMode="auto">
        <a:xfrm>
          <a:off x="4705350" y="6638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25</xdr:row>
      <xdr:rowOff>142875</xdr:rowOff>
    </xdr:from>
    <xdr:to>
      <xdr:col>14</xdr:col>
      <xdr:colOff>123825</xdr:colOff>
      <xdr:row>27</xdr:row>
      <xdr:rowOff>161925</xdr:rowOff>
    </xdr:to>
    <xdr:sp macro="" textlink="">
      <xdr:nvSpPr>
        <xdr:cNvPr id="18223" name="AutoShape 26">
          <a:extLst>
            <a:ext uri="{FF2B5EF4-FFF2-40B4-BE49-F238E27FC236}">
              <a16:creationId xmlns="" xmlns:a16="http://schemas.microsoft.com/office/drawing/2014/main" id="{00000000-0008-0000-0200-00002F470000}"/>
            </a:ext>
          </a:extLst>
        </xdr:cNvPr>
        <xdr:cNvSpPr>
          <a:spLocks/>
        </xdr:cNvSpPr>
      </xdr:nvSpPr>
      <xdr:spPr bwMode="auto">
        <a:xfrm>
          <a:off x="4705350" y="6638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9</xdr:row>
      <xdr:rowOff>152400</xdr:rowOff>
    </xdr:from>
    <xdr:to>
      <xdr:col>18</xdr:col>
      <xdr:colOff>0</xdr:colOff>
      <xdr:row>11</xdr:row>
      <xdr:rowOff>171450</xdr:rowOff>
    </xdr:to>
    <xdr:sp macro="" textlink="">
      <xdr:nvSpPr>
        <xdr:cNvPr id="24340" name="AutoShape 1">
          <a:extLst>
            <a:ext uri="{FF2B5EF4-FFF2-40B4-BE49-F238E27FC236}">
              <a16:creationId xmlns="" xmlns:a16="http://schemas.microsoft.com/office/drawing/2014/main" id="{00000000-0008-0000-0400-0000145F0000}"/>
            </a:ext>
          </a:extLst>
        </xdr:cNvPr>
        <xdr:cNvSpPr>
          <a:spLocks/>
        </xdr:cNvSpPr>
      </xdr:nvSpPr>
      <xdr:spPr bwMode="auto">
        <a:xfrm>
          <a:off x="5705475" y="2076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9525</xdr:colOff>
      <xdr:row>9</xdr:row>
      <xdr:rowOff>142875</xdr:rowOff>
    </xdr:from>
    <xdr:to>
      <xdr:col>21</xdr:col>
      <xdr:colOff>123825</xdr:colOff>
      <xdr:row>11</xdr:row>
      <xdr:rowOff>161925</xdr:rowOff>
    </xdr:to>
    <xdr:sp macro="" textlink="">
      <xdr:nvSpPr>
        <xdr:cNvPr id="24341" name="AutoShape 2">
          <a:extLst>
            <a:ext uri="{FF2B5EF4-FFF2-40B4-BE49-F238E27FC236}">
              <a16:creationId xmlns="" xmlns:a16="http://schemas.microsoft.com/office/drawing/2014/main" id="{00000000-0008-0000-0400-0000155F0000}"/>
            </a:ext>
          </a:extLst>
        </xdr:cNvPr>
        <xdr:cNvSpPr>
          <a:spLocks/>
        </xdr:cNvSpPr>
      </xdr:nvSpPr>
      <xdr:spPr bwMode="auto">
        <a:xfrm>
          <a:off x="6867525" y="2066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25400</xdr:colOff>
      <xdr:row>9</xdr:row>
      <xdr:rowOff>152400</xdr:rowOff>
    </xdr:from>
    <xdr:to>
      <xdr:col>24</xdr:col>
      <xdr:colOff>139700</xdr:colOff>
      <xdr:row>11</xdr:row>
      <xdr:rowOff>171450</xdr:rowOff>
    </xdr:to>
    <xdr:sp macro="" textlink="">
      <xdr:nvSpPr>
        <xdr:cNvPr id="24342" name="AutoShape 3">
          <a:extLst>
            <a:ext uri="{FF2B5EF4-FFF2-40B4-BE49-F238E27FC236}">
              <a16:creationId xmlns="" xmlns:a16="http://schemas.microsoft.com/office/drawing/2014/main" id="{00000000-0008-0000-0400-0000165F0000}"/>
            </a:ext>
          </a:extLst>
        </xdr:cNvPr>
        <xdr:cNvSpPr>
          <a:spLocks/>
        </xdr:cNvSpPr>
      </xdr:nvSpPr>
      <xdr:spPr bwMode="auto">
        <a:xfrm>
          <a:off x="7861300" y="208280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38100</xdr:colOff>
      <xdr:row>14</xdr:row>
      <xdr:rowOff>152400</xdr:rowOff>
    </xdr:from>
    <xdr:to>
      <xdr:col>25</xdr:col>
      <xdr:colOff>0</xdr:colOff>
      <xdr:row>16</xdr:row>
      <xdr:rowOff>171450</xdr:rowOff>
    </xdr:to>
    <xdr:sp macro="" textlink="">
      <xdr:nvSpPr>
        <xdr:cNvPr id="24343" name="AutoShape 4">
          <a:extLst>
            <a:ext uri="{FF2B5EF4-FFF2-40B4-BE49-F238E27FC236}">
              <a16:creationId xmlns="" xmlns:a16="http://schemas.microsoft.com/office/drawing/2014/main" id="{00000000-0008-0000-0400-0000175F0000}"/>
            </a:ext>
          </a:extLst>
        </xdr:cNvPr>
        <xdr:cNvSpPr>
          <a:spLocks/>
        </xdr:cNvSpPr>
      </xdr:nvSpPr>
      <xdr:spPr bwMode="auto">
        <a:xfrm>
          <a:off x="7829550" y="3600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14</xdr:row>
      <xdr:rowOff>152400</xdr:rowOff>
    </xdr:from>
    <xdr:to>
      <xdr:col>11</xdr:col>
      <xdr:colOff>0</xdr:colOff>
      <xdr:row>16</xdr:row>
      <xdr:rowOff>171450</xdr:rowOff>
    </xdr:to>
    <xdr:sp macro="" textlink="">
      <xdr:nvSpPr>
        <xdr:cNvPr id="24344" name="AutoShape 5">
          <a:extLst>
            <a:ext uri="{FF2B5EF4-FFF2-40B4-BE49-F238E27FC236}">
              <a16:creationId xmlns="" xmlns:a16="http://schemas.microsoft.com/office/drawing/2014/main" id="{00000000-0008-0000-0400-0000185F0000}"/>
            </a:ext>
          </a:extLst>
        </xdr:cNvPr>
        <xdr:cNvSpPr>
          <a:spLocks/>
        </xdr:cNvSpPr>
      </xdr:nvSpPr>
      <xdr:spPr bwMode="auto">
        <a:xfrm>
          <a:off x="3543300" y="3600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38100</xdr:colOff>
      <xdr:row>9</xdr:row>
      <xdr:rowOff>152400</xdr:rowOff>
    </xdr:from>
    <xdr:to>
      <xdr:col>32</xdr:col>
      <xdr:colOff>0</xdr:colOff>
      <xdr:row>11</xdr:row>
      <xdr:rowOff>171450</xdr:rowOff>
    </xdr:to>
    <xdr:sp macro="" textlink="">
      <xdr:nvSpPr>
        <xdr:cNvPr id="24345" name="AutoShape 6">
          <a:extLst>
            <a:ext uri="{FF2B5EF4-FFF2-40B4-BE49-F238E27FC236}">
              <a16:creationId xmlns="" xmlns:a16="http://schemas.microsoft.com/office/drawing/2014/main" id="{00000000-0008-0000-0400-0000195F0000}"/>
            </a:ext>
          </a:extLst>
        </xdr:cNvPr>
        <xdr:cNvSpPr>
          <a:spLocks/>
        </xdr:cNvSpPr>
      </xdr:nvSpPr>
      <xdr:spPr bwMode="auto">
        <a:xfrm>
          <a:off x="9963150" y="2076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38100</xdr:colOff>
      <xdr:row>19</xdr:row>
      <xdr:rowOff>152400</xdr:rowOff>
    </xdr:from>
    <xdr:to>
      <xdr:col>32</xdr:col>
      <xdr:colOff>0</xdr:colOff>
      <xdr:row>21</xdr:row>
      <xdr:rowOff>171450</xdr:rowOff>
    </xdr:to>
    <xdr:sp macro="" textlink="">
      <xdr:nvSpPr>
        <xdr:cNvPr id="24346" name="AutoShape 8">
          <a:extLst>
            <a:ext uri="{FF2B5EF4-FFF2-40B4-BE49-F238E27FC236}">
              <a16:creationId xmlns="" xmlns:a16="http://schemas.microsoft.com/office/drawing/2014/main" id="{00000000-0008-0000-0400-00001A5F0000}"/>
            </a:ext>
          </a:extLst>
        </xdr:cNvPr>
        <xdr:cNvSpPr>
          <a:spLocks/>
        </xdr:cNvSpPr>
      </xdr:nvSpPr>
      <xdr:spPr bwMode="auto">
        <a:xfrm>
          <a:off x="9963150" y="5124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38100</xdr:colOff>
      <xdr:row>19</xdr:row>
      <xdr:rowOff>152400</xdr:rowOff>
    </xdr:from>
    <xdr:to>
      <xdr:col>18</xdr:col>
      <xdr:colOff>0</xdr:colOff>
      <xdr:row>21</xdr:row>
      <xdr:rowOff>171450</xdr:rowOff>
    </xdr:to>
    <xdr:sp macro="" textlink="">
      <xdr:nvSpPr>
        <xdr:cNvPr id="24347" name="AutoShape 9">
          <a:extLst>
            <a:ext uri="{FF2B5EF4-FFF2-40B4-BE49-F238E27FC236}">
              <a16:creationId xmlns="" xmlns:a16="http://schemas.microsoft.com/office/drawing/2014/main" id="{00000000-0008-0000-0400-00001B5F0000}"/>
            </a:ext>
          </a:extLst>
        </xdr:cNvPr>
        <xdr:cNvSpPr>
          <a:spLocks/>
        </xdr:cNvSpPr>
      </xdr:nvSpPr>
      <xdr:spPr bwMode="auto">
        <a:xfrm>
          <a:off x="5705475" y="5124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19</xdr:row>
      <xdr:rowOff>152400</xdr:rowOff>
    </xdr:from>
    <xdr:to>
      <xdr:col>11</xdr:col>
      <xdr:colOff>0</xdr:colOff>
      <xdr:row>21</xdr:row>
      <xdr:rowOff>171450</xdr:rowOff>
    </xdr:to>
    <xdr:sp macro="" textlink="">
      <xdr:nvSpPr>
        <xdr:cNvPr id="24348" name="AutoShape 10">
          <a:extLst>
            <a:ext uri="{FF2B5EF4-FFF2-40B4-BE49-F238E27FC236}">
              <a16:creationId xmlns="" xmlns:a16="http://schemas.microsoft.com/office/drawing/2014/main" id="{00000000-0008-0000-0400-00001C5F0000}"/>
            </a:ext>
          </a:extLst>
        </xdr:cNvPr>
        <xdr:cNvSpPr>
          <a:spLocks/>
        </xdr:cNvSpPr>
      </xdr:nvSpPr>
      <xdr:spPr bwMode="auto">
        <a:xfrm>
          <a:off x="3543300" y="5124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24</xdr:row>
      <xdr:rowOff>152400</xdr:rowOff>
    </xdr:from>
    <xdr:to>
      <xdr:col>11</xdr:col>
      <xdr:colOff>0</xdr:colOff>
      <xdr:row>26</xdr:row>
      <xdr:rowOff>171450</xdr:rowOff>
    </xdr:to>
    <xdr:sp macro="" textlink="">
      <xdr:nvSpPr>
        <xdr:cNvPr id="24349" name="AutoShape 11">
          <a:extLst>
            <a:ext uri="{FF2B5EF4-FFF2-40B4-BE49-F238E27FC236}">
              <a16:creationId xmlns="" xmlns:a16="http://schemas.microsoft.com/office/drawing/2014/main" id="{00000000-0008-0000-0400-00001D5F0000}"/>
            </a:ext>
          </a:extLst>
        </xdr:cNvPr>
        <xdr:cNvSpPr>
          <a:spLocks/>
        </xdr:cNvSpPr>
      </xdr:nvSpPr>
      <xdr:spPr bwMode="auto">
        <a:xfrm>
          <a:off x="3543300" y="6648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38100</xdr:colOff>
      <xdr:row>24</xdr:row>
      <xdr:rowOff>152400</xdr:rowOff>
    </xdr:from>
    <xdr:to>
      <xdr:col>18</xdr:col>
      <xdr:colOff>0</xdr:colOff>
      <xdr:row>26</xdr:row>
      <xdr:rowOff>171450</xdr:rowOff>
    </xdr:to>
    <xdr:sp macro="" textlink="">
      <xdr:nvSpPr>
        <xdr:cNvPr id="24350" name="AutoShape 12">
          <a:extLst>
            <a:ext uri="{FF2B5EF4-FFF2-40B4-BE49-F238E27FC236}">
              <a16:creationId xmlns="" xmlns:a16="http://schemas.microsoft.com/office/drawing/2014/main" id="{00000000-0008-0000-0400-00001E5F0000}"/>
            </a:ext>
          </a:extLst>
        </xdr:cNvPr>
        <xdr:cNvSpPr>
          <a:spLocks/>
        </xdr:cNvSpPr>
      </xdr:nvSpPr>
      <xdr:spPr bwMode="auto">
        <a:xfrm>
          <a:off x="5705475" y="6648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38100</xdr:colOff>
      <xdr:row>24</xdr:row>
      <xdr:rowOff>152400</xdr:rowOff>
    </xdr:from>
    <xdr:to>
      <xdr:col>25</xdr:col>
      <xdr:colOff>0</xdr:colOff>
      <xdr:row>26</xdr:row>
      <xdr:rowOff>171450</xdr:rowOff>
    </xdr:to>
    <xdr:sp macro="" textlink="">
      <xdr:nvSpPr>
        <xdr:cNvPr id="24351" name="AutoShape 13">
          <a:extLst>
            <a:ext uri="{FF2B5EF4-FFF2-40B4-BE49-F238E27FC236}">
              <a16:creationId xmlns="" xmlns:a16="http://schemas.microsoft.com/office/drawing/2014/main" id="{00000000-0008-0000-0400-00001F5F0000}"/>
            </a:ext>
          </a:extLst>
        </xdr:cNvPr>
        <xdr:cNvSpPr>
          <a:spLocks/>
        </xdr:cNvSpPr>
      </xdr:nvSpPr>
      <xdr:spPr bwMode="auto">
        <a:xfrm>
          <a:off x="7829550" y="6648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38100</xdr:colOff>
      <xdr:row>24</xdr:row>
      <xdr:rowOff>152400</xdr:rowOff>
    </xdr:from>
    <xdr:to>
      <xdr:col>25</xdr:col>
      <xdr:colOff>0</xdr:colOff>
      <xdr:row>26</xdr:row>
      <xdr:rowOff>171450</xdr:rowOff>
    </xdr:to>
    <xdr:sp macro="" textlink="">
      <xdr:nvSpPr>
        <xdr:cNvPr id="24352" name="AutoShape 14">
          <a:extLst>
            <a:ext uri="{FF2B5EF4-FFF2-40B4-BE49-F238E27FC236}">
              <a16:creationId xmlns="" xmlns:a16="http://schemas.microsoft.com/office/drawing/2014/main" id="{00000000-0008-0000-0400-0000205F0000}"/>
            </a:ext>
          </a:extLst>
        </xdr:cNvPr>
        <xdr:cNvSpPr>
          <a:spLocks/>
        </xdr:cNvSpPr>
      </xdr:nvSpPr>
      <xdr:spPr bwMode="auto">
        <a:xfrm>
          <a:off x="7829550" y="6648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9525</xdr:colOff>
      <xdr:row>9</xdr:row>
      <xdr:rowOff>155575</xdr:rowOff>
    </xdr:from>
    <xdr:to>
      <xdr:col>28</xdr:col>
      <xdr:colOff>139700</xdr:colOff>
      <xdr:row>11</xdr:row>
      <xdr:rowOff>174625</xdr:rowOff>
    </xdr:to>
    <xdr:sp macro="" textlink="">
      <xdr:nvSpPr>
        <xdr:cNvPr id="23827" name="AutoShape 15">
          <a:extLst>
            <a:ext uri="{FF2B5EF4-FFF2-40B4-BE49-F238E27FC236}">
              <a16:creationId xmlns="" xmlns:a16="http://schemas.microsoft.com/office/drawing/2014/main" id="{00000000-0008-0000-0400-0000135D0000}"/>
            </a:ext>
          </a:extLst>
        </xdr:cNvPr>
        <xdr:cNvSpPr>
          <a:spLocks/>
        </xdr:cNvSpPr>
      </xdr:nvSpPr>
      <xdr:spPr bwMode="auto">
        <a:xfrm>
          <a:off x="9051925" y="2085975"/>
          <a:ext cx="130175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35</xdr:col>
      <xdr:colOff>9525</xdr:colOff>
      <xdr:row>9</xdr:row>
      <xdr:rowOff>142875</xdr:rowOff>
    </xdr:from>
    <xdr:to>
      <xdr:col>35</xdr:col>
      <xdr:colOff>123825</xdr:colOff>
      <xdr:row>11</xdr:row>
      <xdr:rowOff>161925</xdr:rowOff>
    </xdr:to>
    <xdr:sp macro="" textlink="">
      <xdr:nvSpPr>
        <xdr:cNvPr id="24354" name="AutoShape 16">
          <a:extLst>
            <a:ext uri="{FF2B5EF4-FFF2-40B4-BE49-F238E27FC236}">
              <a16:creationId xmlns="" xmlns:a16="http://schemas.microsoft.com/office/drawing/2014/main" id="{00000000-0008-0000-0400-0000225F0000}"/>
            </a:ext>
          </a:extLst>
        </xdr:cNvPr>
        <xdr:cNvSpPr>
          <a:spLocks/>
        </xdr:cNvSpPr>
      </xdr:nvSpPr>
      <xdr:spPr bwMode="auto">
        <a:xfrm>
          <a:off x="11134725" y="2066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35</xdr:col>
      <xdr:colOff>9525</xdr:colOff>
      <xdr:row>14</xdr:row>
      <xdr:rowOff>142875</xdr:rowOff>
    </xdr:from>
    <xdr:to>
      <xdr:col>35</xdr:col>
      <xdr:colOff>123825</xdr:colOff>
      <xdr:row>16</xdr:row>
      <xdr:rowOff>161925</xdr:rowOff>
    </xdr:to>
    <xdr:sp macro="" textlink="">
      <xdr:nvSpPr>
        <xdr:cNvPr id="24355" name="AutoShape 17">
          <a:extLst>
            <a:ext uri="{FF2B5EF4-FFF2-40B4-BE49-F238E27FC236}">
              <a16:creationId xmlns="" xmlns:a16="http://schemas.microsoft.com/office/drawing/2014/main" id="{00000000-0008-0000-0400-0000235F0000}"/>
            </a:ext>
          </a:extLst>
        </xdr:cNvPr>
        <xdr:cNvSpPr>
          <a:spLocks/>
        </xdr:cNvSpPr>
      </xdr:nvSpPr>
      <xdr:spPr bwMode="auto">
        <a:xfrm>
          <a:off x="11134725" y="3590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9525</xdr:colOff>
      <xdr:row>14</xdr:row>
      <xdr:rowOff>142875</xdr:rowOff>
    </xdr:from>
    <xdr:to>
      <xdr:col>28</xdr:col>
      <xdr:colOff>123825</xdr:colOff>
      <xdr:row>16</xdr:row>
      <xdr:rowOff>161925</xdr:rowOff>
    </xdr:to>
    <xdr:sp macro="" textlink="">
      <xdr:nvSpPr>
        <xdr:cNvPr id="24356" name="AutoShape 18">
          <a:extLst>
            <a:ext uri="{FF2B5EF4-FFF2-40B4-BE49-F238E27FC236}">
              <a16:creationId xmlns="" xmlns:a16="http://schemas.microsoft.com/office/drawing/2014/main" id="{00000000-0008-0000-0400-0000245F0000}"/>
            </a:ext>
          </a:extLst>
        </xdr:cNvPr>
        <xdr:cNvSpPr>
          <a:spLocks/>
        </xdr:cNvSpPr>
      </xdr:nvSpPr>
      <xdr:spPr bwMode="auto">
        <a:xfrm>
          <a:off x="9001125" y="3590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14</xdr:row>
      <xdr:rowOff>142875</xdr:rowOff>
    </xdr:from>
    <xdr:to>
      <xdr:col>14</xdr:col>
      <xdr:colOff>123825</xdr:colOff>
      <xdr:row>16</xdr:row>
      <xdr:rowOff>161925</xdr:rowOff>
    </xdr:to>
    <xdr:sp macro="" textlink="">
      <xdr:nvSpPr>
        <xdr:cNvPr id="24357" name="AutoShape 19">
          <a:extLst>
            <a:ext uri="{FF2B5EF4-FFF2-40B4-BE49-F238E27FC236}">
              <a16:creationId xmlns="" xmlns:a16="http://schemas.microsoft.com/office/drawing/2014/main" id="{00000000-0008-0000-0400-0000255F0000}"/>
            </a:ext>
          </a:extLst>
        </xdr:cNvPr>
        <xdr:cNvSpPr>
          <a:spLocks/>
        </xdr:cNvSpPr>
      </xdr:nvSpPr>
      <xdr:spPr bwMode="auto">
        <a:xfrm>
          <a:off x="4705350" y="3590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19</xdr:row>
      <xdr:rowOff>142875</xdr:rowOff>
    </xdr:from>
    <xdr:to>
      <xdr:col>14</xdr:col>
      <xdr:colOff>123825</xdr:colOff>
      <xdr:row>21</xdr:row>
      <xdr:rowOff>161925</xdr:rowOff>
    </xdr:to>
    <xdr:sp macro="" textlink="">
      <xdr:nvSpPr>
        <xdr:cNvPr id="24358" name="AutoShape 20">
          <a:extLst>
            <a:ext uri="{FF2B5EF4-FFF2-40B4-BE49-F238E27FC236}">
              <a16:creationId xmlns="" xmlns:a16="http://schemas.microsoft.com/office/drawing/2014/main" id="{00000000-0008-0000-0400-0000265F0000}"/>
            </a:ext>
          </a:extLst>
        </xdr:cNvPr>
        <xdr:cNvSpPr>
          <a:spLocks/>
        </xdr:cNvSpPr>
      </xdr:nvSpPr>
      <xdr:spPr bwMode="auto">
        <a:xfrm>
          <a:off x="4705350" y="5114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9525</xdr:colOff>
      <xdr:row>19</xdr:row>
      <xdr:rowOff>142875</xdr:rowOff>
    </xdr:from>
    <xdr:to>
      <xdr:col>21</xdr:col>
      <xdr:colOff>123825</xdr:colOff>
      <xdr:row>21</xdr:row>
      <xdr:rowOff>161925</xdr:rowOff>
    </xdr:to>
    <xdr:sp macro="" textlink="">
      <xdr:nvSpPr>
        <xdr:cNvPr id="24359" name="AutoShape 21">
          <a:extLst>
            <a:ext uri="{FF2B5EF4-FFF2-40B4-BE49-F238E27FC236}">
              <a16:creationId xmlns="" xmlns:a16="http://schemas.microsoft.com/office/drawing/2014/main" id="{00000000-0008-0000-0400-0000275F0000}"/>
            </a:ext>
          </a:extLst>
        </xdr:cNvPr>
        <xdr:cNvSpPr>
          <a:spLocks/>
        </xdr:cNvSpPr>
      </xdr:nvSpPr>
      <xdr:spPr bwMode="auto">
        <a:xfrm>
          <a:off x="6867525" y="5114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35</xdr:col>
      <xdr:colOff>9525</xdr:colOff>
      <xdr:row>19</xdr:row>
      <xdr:rowOff>142875</xdr:rowOff>
    </xdr:from>
    <xdr:to>
      <xdr:col>35</xdr:col>
      <xdr:colOff>123825</xdr:colOff>
      <xdr:row>21</xdr:row>
      <xdr:rowOff>161925</xdr:rowOff>
    </xdr:to>
    <xdr:sp macro="" textlink="">
      <xdr:nvSpPr>
        <xdr:cNvPr id="24360" name="AutoShape 22">
          <a:extLst>
            <a:ext uri="{FF2B5EF4-FFF2-40B4-BE49-F238E27FC236}">
              <a16:creationId xmlns="" xmlns:a16="http://schemas.microsoft.com/office/drawing/2014/main" id="{00000000-0008-0000-0400-0000285F0000}"/>
            </a:ext>
          </a:extLst>
        </xdr:cNvPr>
        <xdr:cNvSpPr>
          <a:spLocks/>
        </xdr:cNvSpPr>
      </xdr:nvSpPr>
      <xdr:spPr bwMode="auto">
        <a:xfrm>
          <a:off x="11134725" y="5114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9525</xdr:colOff>
      <xdr:row>24</xdr:row>
      <xdr:rowOff>142875</xdr:rowOff>
    </xdr:from>
    <xdr:to>
      <xdr:col>28</xdr:col>
      <xdr:colOff>123825</xdr:colOff>
      <xdr:row>26</xdr:row>
      <xdr:rowOff>161925</xdr:rowOff>
    </xdr:to>
    <xdr:sp macro="" textlink="">
      <xdr:nvSpPr>
        <xdr:cNvPr id="24361" name="AutoShape 23">
          <a:extLst>
            <a:ext uri="{FF2B5EF4-FFF2-40B4-BE49-F238E27FC236}">
              <a16:creationId xmlns="" xmlns:a16="http://schemas.microsoft.com/office/drawing/2014/main" id="{00000000-0008-0000-0400-0000295F0000}"/>
            </a:ext>
          </a:extLst>
        </xdr:cNvPr>
        <xdr:cNvSpPr>
          <a:spLocks/>
        </xdr:cNvSpPr>
      </xdr:nvSpPr>
      <xdr:spPr bwMode="auto">
        <a:xfrm>
          <a:off x="9001125" y="6638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9525</xdr:colOff>
      <xdr:row>24</xdr:row>
      <xdr:rowOff>142875</xdr:rowOff>
    </xdr:from>
    <xdr:to>
      <xdr:col>21</xdr:col>
      <xdr:colOff>123825</xdr:colOff>
      <xdr:row>26</xdr:row>
      <xdr:rowOff>161925</xdr:rowOff>
    </xdr:to>
    <xdr:sp macro="" textlink="">
      <xdr:nvSpPr>
        <xdr:cNvPr id="24362" name="AutoShape 24">
          <a:extLst>
            <a:ext uri="{FF2B5EF4-FFF2-40B4-BE49-F238E27FC236}">
              <a16:creationId xmlns="" xmlns:a16="http://schemas.microsoft.com/office/drawing/2014/main" id="{00000000-0008-0000-0400-00002A5F0000}"/>
            </a:ext>
          </a:extLst>
        </xdr:cNvPr>
        <xdr:cNvSpPr>
          <a:spLocks/>
        </xdr:cNvSpPr>
      </xdr:nvSpPr>
      <xdr:spPr bwMode="auto">
        <a:xfrm>
          <a:off x="6867525" y="6638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24</xdr:row>
      <xdr:rowOff>142875</xdr:rowOff>
    </xdr:from>
    <xdr:to>
      <xdr:col>14</xdr:col>
      <xdr:colOff>123825</xdr:colOff>
      <xdr:row>26</xdr:row>
      <xdr:rowOff>161925</xdr:rowOff>
    </xdr:to>
    <xdr:sp macro="" textlink="">
      <xdr:nvSpPr>
        <xdr:cNvPr id="24363" name="AutoShape 25">
          <a:extLst>
            <a:ext uri="{FF2B5EF4-FFF2-40B4-BE49-F238E27FC236}">
              <a16:creationId xmlns="" xmlns:a16="http://schemas.microsoft.com/office/drawing/2014/main" id="{00000000-0008-0000-0400-00002B5F0000}"/>
            </a:ext>
          </a:extLst>
        </xdr:cNvPr>
        <xdr:cNvSpPr>
          <a:spLocks/>
        </xdr:cNvSpPr>
      </xdr:nvSpPr>
      <xdr:spPr bwMode="auto">
        <a:xfrm>
          <a:off x="4705350" y="6638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24</xdr:row>
      <xdr:rowOff>142875</xdr:rowOff>
    </xdr:from>
    <xdr:to>
      <xdr:col>14</xdr:col>
      <xdr:colOff>123825</xdr:colOff>
      <xdr:row>26</xdr:row>
      <xdr:rowOff>161925</xdr:rowOff>
    </xdr:to>
    <xdr:sp macro="" textlink="">
      <xdr:nvSpPr>
        <xdr:cNvPr id="24364" name="AutoShape 26">
          <a:extLst>
            <a:ext uri="{FF2B5EF4-FFF2-40B4-BE49-F238E27FC236}">
              <a16:creationId xmlns="" xmlns:a16="http://schemas.microsoft.com/office/drawing/2014/main" id="{00000000-0008-0000-0400-00002C5F0000}"/>
            </a:ext>
          </a:extLst>
        </xdr:cNvPr>
        <xdr:cNvSpPr>
          <a:spLocks/>
        </xdr:cNvSpPr>
      </xdr:nvSpPr>
      <xdr:spPr bwMode="auto">
        <a:xfrm>
          <a:off x="4705350" y="6638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19050</xdr:colOff>
      <xdr:row>14</xdr:row>
      <xdr:rowOff>142875</xdr:rowOff>
    </xdr:from>
    <xdr:to>
      <xdr:col>31</xdr:col>
      <xdr:colOff>133350</xdr:colOff>
      <xdr:row>16</xdr:row>
      <xdr:rowOff>161925</xdr:rowOff>
    </xdr:to>
    <xdr:sp macro="" textlink="">
      <xdr:nvSpPr>
        <xdr:cNvPr id="24365" name="AutoShape 8">
          <a:extLst>
            <a:ext uri="{FF2B5EF4-FFF2-40B4-BE49-F238E27FC236}">
              <a16:creationId xmlns="" xmlns:a16="http://schemas.microsoft.com/office/drawing/2014/main" id="{00000000-0008-0000-0400-00002D5F0000}"/>
            </a:ext>
          </a:extLst>
        </xdr:cNvPr>
        <xdr:cNvSpPr>
          <a:spLocks/>
        </xdr:cNvSpPr>
      </xdr:nvSpPr>
      <xdr:spPr bwMode="auto">
        <a:xfrm>
          <a:off x="9944100" y="3590925"/>
          <a:ext cx="114300" cy="628650"/>
        </a:xfrm>
        <a:prstGeom prst="leftBrace">
          <a:avLst>
            <a:gd name="adj1" fmla="val 4621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25400</xdr:colOff>
      <xdr:row>9</xdr:row>
      <xdr:rowOff>152400</xdr:rowOff>
    </xdr:from>
    <xdr:to>
      <xdr:col>18</xdr:col>
      <xdr:colOff>0</xdr:colOff>
      <xdr:row>11</xdr:row>
      <xdr:rowOff>171450</xdr:rowOff>
    </xdr:to>
    <xdr:sp macro="" textlink="">
      <xdr:nvSpPr>
        <xdr:cNvPr id="26384" name="AutoShape 1">
          <a:extLst>
            <a:ext uri="{FF2B5EF4-FFF2-40B4-BE49-F238E27FC236}">
              <a16:creationId xmlns="" xmlns:a16="http://schemas.microsoft.com/office/drawing/2014/main" id="{00000000-0008-0000-0500-000010670000}"/>
            </a:ext>
          </a:extLst>
        </xdr:cNvPr>
        <xdr:cNvSpPr>
          <a:spLocks/>
        </xdr:cNvSpPr>
      </xdr:nvSpPr>
      <xdr:spPr bwMode="auto">
        <a:xfrm>
          <a:off x="5727700" y="2082800"/>
          <a:ext cx="1270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9525</xdr:colOff>
      <xdr:row>9</xdr:row>
      <xdr:rowOff>142875</xdr:rowOff>
    </xdr:from>
    <xdr:to>
      <xdr:col>21</xdr:col>
      <xdr:colOff>123825</xdr:colOff>
      <xdr:row>11</xdr:row>
      <xdr:rowOff>161925</xdr:rowOff>
    </xdr:to>
    <xdr:sp macro="" textlink="">
      <xdr:nvSpPr>
        <xdr:cNvPr id="26385" name="AutoShape 2">
          <a:extLst>
            <a:ext uri="{FF2B5EF4-FFF2-40B4-BE49-F238E27FC236}">
              <a16:creationId xmlns="" xmlns:a16="http://schemas.microsoft.com/office/drawing/2014/main" id="{00000000-0008-0000-0500-000011670000}"/>
            </a:ext>
          </a:extLst>
        </xdr:cNvPr>
        <xdr:cNvSpPr>
          <a:spLocks/>
        </xdr:cNvSpPr>
      </xdr:nvSpPr>
      <xdr:spPr bwMode="auto">
        <a:xfrm>
          <a:off x="6867525" y="2066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50800</xdr:colOff>
      <xdr:row>9</xdr:row>
      <xdr:rowOff>152400</xdr:rowOff>
    </xdr:from>
    <xdr:to>
      <xdr:col>25</xdr:col>
      <xdr:colOff>0</xdr:colOff>
      <xdr:row>11</xdr:row>
      <xdr:rowOff>171450</xdr:rowOff>
    </xdr:to>
    <xdr:sp macro="" textlink="">
      <xdr:nvSpPr>
        <xdr:cNvPr id="26386" name="AutoShape 3">
          <a:extLst>
            <a:ext uri="{FF2B5EF4-FFF2-40B4-BE49-F238E27FC236}">
              <a16:creationId xmlns="" xmlns:a16="http://schemas.microsoft.com/office/drawing/2014/main" id="{00000000-0008-0000-0500-000012670000}"/>
            </a:ext>
          </a:extLst>
        </xdr:cNvPr>
        <xdr:cNvSpPr>
          <a:spLocks/>
        </xdr:cNvSpPr>
      </xdr:nvSpPr>
      <xdr:spPr bwMode="auto">
        <a:xfrm>
          <a:off x="7886700" y="2082800"/>
          <a:ext cx="1016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76200</xdr:colOff>
      <xdr:row>14</xdr:row>
      <xdr:rowOff>152400</xdr:rowOff>
    </xdr:from>
    <xdr:to>
      <xdr:col>25</xdr:col>
      <xdr:colOff>38100</xdr:colOff>
      <xdr:row>16</xdr:row>
      <xdr:rowOff>171450</xdr:rowOff>
    </xdr:to>
    <xdr:sp macro="" textlink="">
      <xdr:nvSpPr>
        <xdr:cNvPr id="26387" name="AutoShape 4">
          <a:extLst>
            <a:ext uri="{FF2B5EF4-FFF2-40B4-BE49-F238E27FC236}">
              <a16:creationId xmlns="" xmlns:a16="http://schemas.microsoft.com/office/drawing/2014/main" id="{00000000-0008-0000-0500-000013670000}"/>
            </a:ext>
          </a:extLst>
        </xdr:cNvPr>
        <xdr:cNvSpPr>
          <a:spLocks/>
        </xdr:cNvSpPr>
      </xdr:nvSpPr>
      <xdr:spPr bwMode="auto">
        <a:xfrm>
          <a:off x="7912100" y="360680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63500</xdr:colOff>
      <xdr:row>14</xdr:row>
      <xdr:rowOff>152400</xdr:rowOff>
    </xdr:from>
    <xdr:to>
      <xdr:col>10</xdr:col>
      <xdr:colOff>152399</xdr:colOff>
      <xdr:row>16</xdr:row>
      <xdr:rowOff>171450</xdr:rowOff>
    </xdr:to>
    <xdr:sp macro="" textlink="">
      <xdr:nvSpPr>
        <xdr:cNvPr id="26388" name="AutoShape 5">
          <a:extLst>
            <a:ext uri="{FF2B5EF4-FFF2-40B4-BE49-F238E27FC236}">
              <a16:creationId xmlns="" xmlns:a16="http://schemas.microsoft.com/office/drawing/2014/main" id="{00000000-0008-0000-0500-000014670000}"/>
            </a:ext>
          </a:extLst>
        </xdr:cNvPr>
        <xdr:cNvSpPr>
          <a:spLocks/>
        </xdr:cNvSpPr>
      </xdr:nvSpPr>
      <xdr:spPr bwMode="auto">
        <a:xfrm>
          <a:off x="3594100" y="3606800"/>
          <a:ext cx="88899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76200</xdr:colOff>
      <xdr:row>9</xdr:row>
      <xdr:rowOff>152400</xdr:rowOff>
    </xdr:from>
    <xdr:to>
      <xdr:col>32</xdr:col>
      <xdr:colOff>38100</xdr:colOff>
      <xdr:row>11</xdr:row>
      <xdr:rowOff>171450</xdr:rowOff>
    </xdr:to>
    <xdr:sp macro="" textlink="">
      <xdr:nvSpPr>
        <xdr:cNvPr id="26389" name="AutoShape 6">
          <a:extLst>
            <a:ext uri="{FF2B5EF4-FFF2-40B4-BE49-F238E27FC236}">
              <a16:creationId xmlns="" xmlns:a16="http://schemas.microsoft.com/office/drawing/2014/main" id="{00000000-0008-0000-0500-000015670000}"/>
            </a:ext>
          </a:extLst>
        </xdr:cNvPr>
        <xdr:cNvSpPr>
          <a:spLocks/>
        </xdr:cNvSpPr>
      </xdr:nvSpPr>
      <xdr:spPr bwMode="auto">
        <a:xfrm>
          <a:off x="10058400" y="208280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31</xdr:col>
      <xdr:colOff>50800</xdr:colOff>
      <xdr:row>14</xdr:row>
      <xdr:rowOff>114300</xdr:rowOff>
    </xdr:from>
    <xdr:to>
      <xdr:col>32</xdr:col>
      <xdr:colOff>12700</xdr:colOff>
      <xdr:row>16</xdr:row>
      <xdr:rowOff>133350</xdr:rowOff>
    </xdr:to>
    <xdr:sp macro="" textlink="">
      <xdr:nvSpPr>
        <xdr:cNvPr id="26390" name="AutoShape 7">
          <a:extLst>
            <a:ext uri="{FF2B5EF4-FFF2-40B4-BE49-F238E27FC236}">
              <a16:creationId xmlns="" xmlns:a16="http://schemas.microsoft.com/office/drawing/2014/main" id="{00000000-0008-0000-0500-000016670000}"/>
            </a:ext>
          </a:extLst>
        </xdr:cNvPr>
        <xdr:cNvSpPr>
          <a:spLocks/>
        </xdr:cNvSpPr>
      </xdr:nvSpPr>
      <xdr:spPr bwMode="auto">
        <a:xfrm>
          <a:off x="10033000" y="356870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38100</xdr:colOff>
      <xdr:row>19</xdr:row>
      <xdr:rowOff>152400</xdr:rowOff>
    </xdr:from>
    <xdr:to>
      <xdr:col>32</xdr:col>
      <xdr:colOff>0</xdr:colOff>
      <xdr:row>21</xdr:row>
      <xdr:rowOff>171450</xdr:rowOff>
    </xdr:to>
    <xdr:sp macro="" textlink="">
      <xdr:nvSpPr>
        <xdr:cNvPr id="26391" name="AutoShape 8">
          <a:extLst>
            <a:ext uri="{FF2B5EF4-FFF2-40B4-BE49-F238E27FC236}">
              <a16:creationId xmlns="" xmlns:a16="http://schemas.microsoft.com/office/drawing/2014/main" id="{00000000-0008-0000-0500-000017670000}"/>
            </a:ext>
          </a:extLst>
        </xdr:cNvPr>
        <xdr:cNvSpPr>
          <a:spLocks/>
        </xdr:cNvSpPr>
      </xdr:nvSpPr>
      <xdr:spPr bwMode="auto">
        <a:xfrm>
          <a:off x="9963150" y="5124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76200</xdr:colOff>
      <xdr:row>19</xdr:row>
      <xdr:rowOff>139700</xdr:rowOff>
    </xdr:from>
    <xdr:to>
      <xdr:col>18</xdr:col>
      <xdr:colOff>38100</xdr:colOff>
      <xdr:row>21</xdr:row>
      <xdr:rowOff>158750</xdr:rowOff>
    </xdr:to>
    <xdr:sp macro="" textlink="">
      <xdr:nvSpPr>
        <xdr:cNvPr id="26392" name="AutoShape 9">
          <a:extLst>
            <a:ext uri="{FF2B5EF4-FFF2-40B4-BE49-F238E27FC236}">
              <a16:creationId xmlns="" xmlns:a16="http://schemas.microsoft.com/office/drawing/2014/main" id="{00000000-0008-0000-0500-000018670000}"/>
            </a:ext>
          </a:extLst>
        </xdr:cNvPr>
        <xdr:cNvSpPr>
          <a:spLocks/>
        </xdr:cNvSpPr>
      </xdr:nvSpPr>
      <xdr:spPr bwMode="auto">
        <a:xfrm>
          <a:off x="5778500" y="511810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101600</xdr:colOff>
      <xdr:row>19</xdr:row>
      <xdr:rowOff>127000</xdr:rowOff>
    </xdr:from>
    <xdr:to>
      <xdr:col>11</xdr:col>
      <xdr:colOff>63500</xdr:colOff>
      <xdr:row>21</xdr:row>
      <xdr:rowOff>146050</xdr:rowOff>
    </xdr:to>
    <xdr:sp macro="" textlink="">
      <xdr:nvSpPr>
        <xdr:cNvPr id="26393" name="AutoShape 10">
          <a:extLst>
            <a:ext uri="{FF2B5EF4-FFF2-40B4-BE49-F238E27FC236}">
              <a16:creationId xmlns="" xmlns:a16="http://schemas.microsoft.com/office/drawing/2014/main" id="{00000000-0008-0000-0500-000019670000}"/>
            </a:ext>
          </a:extLst>
        </xdr:cNvPr>
        <xdr:cNvSpPr>
          <a:spLocks/>
        </xdr:cNvSpPr>
      </xdr:nvSpPr>
      <xdr:spPr bwMode="auto">
        <a:xfrm>
          <a:off x="3632200" y="510540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24</xdr:row>
      <xdr:rowOff>152400</xdr:rowOff>
    </xdr:from>
    <xdr:to>
      <xdr:col>11</xdr:col>
      <xdr:colOff>0</xdr:colOff>
      <xdr:row>26</xdr:row>
      <xdr:rowOff>171450</xdr:rowOff>
    </xdr:to>
    <xdr:sp macro="" textlink="">
      <xdr:nvSpPr>
        <xdr:cNvPr id="26394" name="AutoShape 11">
          <a:extLst>
            <a:ext uri="{FF2B5EF4-FFF2-40B4-BE49-F238E27FC236}">
              <a16:creationId xmlns="" xmlns:a16="http://schemas.microsoft.com/office/drawing/2014/main" id="{00000000-0008-0000-0500-00001A670000}"/>
            </a:ext>
          </a:extLst>
        </xdr:cNvPr>
        <xdr:cNvSpPr>
          <a:spLocks/>
        </xdr:cNvSpPr>
      </xdr:nvSpPr>
      <xdr:spPr bwMode="auto">
        <a:xfrm>
          <a:off x="3543300" y="6648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38100</xdr:colOff>
      <xdr:row>24</xdr:row>
      <xdr:rowOff>152400</xdr:rowOff>
    </xdr:from>
    <xdr:to>
      <xdr:col>18</xdr:col>
      <xdr:colOff>0</xdr:colOff>
      <xdr:row>26</xdr:row>
      <xdr:rowOff>171450</xdr:rowOff>
    </xdr:to>
    <xdr:sp macro="" textlink="">
      <xdr:nvSpPr>
        <xdr:cNvPr id="26395" name="AutoShape 12">
          <a:extLst>
            <a:ext uri="{FF2B5EF4-FFF2-40B4-BE49-F238E27FC236}">
              <a16:creationId xmlns="" xmlns:a16="http://schemas.microsoft.com/office/drawing/2014/main" id="{00000000-0008-0000-0500-00001B670000}"/>
            </a:ext>
          </a:extLst>
        </xdr:cNvPr>
        <xdr:cNvSpPr>
          <a:spLocks/>
        </xdr:cNvSpPr>
      </xdr:nvSpPr>
      <xdr:spPr bwMode="auto">
        <a:xfrm>
          <a:off x="5705475" y="6648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38100</xdr:colOff>
      <xdr:row>24</xdr:row>
      <xdr:rowOff>152400</xdr:rowOff>
    </xdr:from>
    <xdr:to>
      <xdr:col>25</xdr:col>
      <xdr:colOff>0</xdr:colOff>
      <xdr:row>26</xdr:row>
      <xdr:rowOff>171450</xdr:rowOff>
    </xdr:to>
    <xdr:sp macro="" textlink="">
      <xdr:nvSpPr>
        <xdr:cNvPr id="26397" name="AutoShape 14">
          <a:extLst>
            <a:ext uri="{FF2B5EF4-FFF2-40B4-BE49-F238E27FC236}">
              <a16:creationId xmlns="" xmlns:a16="http://schemas.microsoft.com/office/drawing/2014/main" id="{00000000-0008-0000-0500-00001D670000}"/>
            </a:ext>
          </a:extLst>
        </xdr:cNvPr>
        <xdr:cNvSpPr>
          <a:spLocks/>
        </xdr:cNvSpPr>
      </xdr:nvSpPr>
      <xdr:spPr bwMode="auto">
        <a:xfrm>
          <a:off x="7829550" y="6648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35</xdr:col>
      <xdr:colOff>9525</xdr:colOff>
      <xdr:row>9</xdr:row>
      <xdr:rowOff>142875</xdr:rowOff>
    </xdr:from>
    <xdr:to>
      <xdr:col>35</xdr:col>
      <xdr:colOff>123825</xdr:colOff>
      <xdr:row>11</xdr:row>
      <xdr:rowOff>161925</xdr:rowOff>
    </xdr:to>
    <xdr:sp macro="" textlink="">
      <xdr:nvSpPr>
        <xdr:cNvPr id="26398" name="AutoShape 16">
          <a:extLst>
            <a:ext uri="{FF2B5EF4-FFF2-40B4-BE49-F238E27FC236}">
              <a16:creationId xmlns="" xmlns:a16="http://schemas.microsoft.com/office/drawing/2014/main" id="{00000000-0008-0000-0500-00001E670000}"/>
            </a:ext>
          </a:extLst>
        </xdr:cNvPr>
        <xdr:cNvSpPr>
          <a:spLocks/>
        </xdr:cNvSpPr>
      </xdr:nvSpPr>
      <xdr:spPr bwMode="auto">
        <a:xfrm>
          <a:off x="11134725" y="2066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35</xdr:col>
      <xdr:colOff>9525</xdr:colOff>
      <xdr:row>14</xdr:row>
      <xdr:rowOff>142875</xdr:rowOff>
    </xdr:from>
    <xdr:to>
      <xdr:col>35</xdr:col>
      <xdr:colOff>123825</xdr:colOff>
      <xdr:row>16</xdr:row>
      <xdr:rowOff>161925</xdr:rowOff>
    </xdr:to>
    <xdr:sp macro="" textlink="">
      <xdr:nvSpPr>
        <xdr:cNvPr id="26399" name="AutoShape 17">
          <a:extLst>
            <a:ext uri="{FF2B5EF4-FFF2-40B4-BE49-F238E27FC236}">
              <a16:creationId xmlns="" xmlns:a16="http://schemas.microsoft.com/office/drawing/2014/main" id="{00000000-0008-0000-0500-00001F670000}"/>
            </a:ext>
          </a:extLst>
        </xdr:cNvPr>
        <xdr:cNvSpPr>
          <a:spLocks/>
        </xdr:cNvSpPr>
      </xdr:nvSpPr>
      <xdr:spPr bwMode="auto">
        <a:xfrm>
          <a:off x="11134725" y="3590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9525</xdr:colOff>
      <xdr:row>14</xdr:row>
      <xdr:rowOff>142875</xdr:rowOff>
    </xdr:from>
    <xdr:to>
      <xdr:col>28</xdr:col>
      <xdr:colOff>123825</xdr:colOff>
      <xdr:row>16</xdr:row>
      <xdr:rowOff>161925</xdr:rowOff>
    </xdr:to>
    <xdr:sp macro="" textlink="">
      <xdr:nvSpPr>
        <xdr:cNvPr id="26400" name="AutoShape 18">
          <a:extLst>
            <a:ext uri="{FF2B5EF4-FFF2-40B4-BE49-F238E27FC236}">
              <a16:creationId xmlns="" xmlns:a16="http://schemas.microsoft.com/office/drawing/2014/main" id="{00000000-0008-0000-0500-000020670000}"/>
            </a:ext>
          </a:extLst>
        </xdr:cNvPr>
        <xdr:cNvSpPr>
          <a:spLocks/>
        </xdr:cNvSpPr>
      </xdr:nvSpPr>
      <xdr:spPr bwMode="auto">
        <a:xfrm>
          <a:off x="9001125" y="3590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14</xdr:col>
      <xdr:colOff>9525</xdr:colOff>
      <xdr:row>14</xdr:row>
      <xdr:rowOff>142875</xdr:rowOff>
    </xdr:from>
    <xdr:to>
      <xdr:col>14</xdr:col>
      <xdr:colOff>123825</xdr:colOff>
      <xdr:row>16</xdr:row>
      <xdr:rowOff>161925</xdr:rowOff>
    </xdr:to>
    <xdr:sp macro="" textlink="">
      <xdr:nvSpPr>
        <xdr:cNvPr id="26401" name="AutoShape 19">
          <a:extLst>
            <a:ext uri="{FF2B5EF4-FFF2-40B4-BE49-F238E27FC236}">
              <a16:creationId xmlns="" xmlns:a16="http://schemas.microsoft.com/office/drawing/2014/main" id="{00000000-0008-0000-0500-000021670000}"/>
            </a:ext>
          </a:extLst>
        </xdr:cNvPr>
        <xdr:cNvSpPr>
          <a:spLocks/>
        </xdr:cNvSpPr>
      </xdr:nvSpPr>
      <xdr:spPr bwMode="auto">
        <a:xfrm>
          <a:off x="4705350" y="3590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19</xdr:row>
      <xdr:rowOff>142875</xdr:rowOff>
    </xdr:from>
    <xdr:to>
      <xdr:col>14</xdr:col>
      <xdr:colOff>123825</xdr:colOff>
      <xdr:row>21</xdr:row>
      <xdr:rowOff>161925</xdr:rowOff>
    </xdr:to>
    <xdr:sp macro="" textlink="">
      <xdr:nvSpPr>
        <xdr:cNvPr id="26402" name="AutoShape 20">
          <a:extLst>
            <a:ext uri="{FF2B5EF4-FFF2-40B4-BE49-F238E27FC236}">
              <a16:creationId xmlns="" xmlns:a16="http://schemas.microsoft.com/office/drawing/2014/main" id="{00000000-0008-0000-0500-000022670000}"/>
            </a:ext>
          </a:extLst>
        </xdr:cNvPr>
        <xdr:cNvSpPr>
          <a:spLocks/>
        </xdr:cNvSpPr>
      </xdr:nvSpPr>
      <xdr:spPr bwMode="auto">
        <a:xfrm>
          <a:off x="4705350" y="5114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9525</xdr:colOff>
      <xdr:row>19</xdr:row>
      <xdr:rowOff>142875</xdr:rowOff>
    </xdr:from>
    <xdr:to>
      <xdr:col>21</xdr:col>
      <xdr:colOff>123825</xdr:colOff>
      <xdr:row>21</xdr:row>
      <xdr:rowOff>161925</xdr:rowOff>
    </xdr:to>
    <xdr:sp macro="" textlink="">
      <xdr:nvSpPr>
        <xdr:cNvPr id="26403" name="AutoShape 21">
          <a:extLst>
            <a:ext uri="{FF2B5EF4-FFF2-40B4-BE49-F238E27FC236}">
              <a16:creationId xmlns="" xmlns:a16="http://schemas.microsoft.com/office/drawing/2014/main" id="{00000000-0008-0000-0500-000023670000}"/>
            </a:ext>
          </a:extLst>
        </xdr:cNvPr>
        <xdr:cNvSpPr>
          <a:spLocks/>
        </xdr:cNvSpPr>
      </xdr:nvSpPr>
      <xdr:spPr bwMode="auto">
        <a:xfrm>
          <a:off x="6867525" y="5114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35</xdr:col>
      <xdr:colOff>9525</xdr:colOff>
      <xdr:row>19</xdr:row>
      <xdr:rowOff>142875</xdr:rowOff>
    </xdr:from>
    <xdr:to>
      <xdr:col>35</xdr:col>
      <xdr:colOff>123825</xdr:colOff>
      <xdr:row>21</xdr:row>
      <xdr:rowOff>161925</xdr:rowOff>
    </xdr:to>
    <xdr:sp macro="" textlink="">
      <xdr:nvSpPr>
        <xdr:cNvPr id="26404" name="AutoShape 22">
          <a:extLst>
            <a:ext uri="{FF2B5EF4-FFF2-40B4-BE49-F238E27FC236}">
              <a16:creationId xmlns="" xmlns:a16="http://schemas.microsoft.com/office/drawing/2014/main" id="{00000000-0008-0000-0500-000024670000}"/>
            </a:ext>
          </a:extLst>
        </xdr:cNvPr>
        <xdr:cNvSpPr>
          <a:spLocks/>
        </xdr:cNvSpPr>
      </xdr:nvSpPr>
      <xdr:spPr bwMode="auto">
        <a:xfrm>
          <a:off x="11134725" y="5114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9525</xdr:colOff>
      <xdr:row>24</xdr:row>
      <xdr:rowOff>142875</xdr:rowOff>
    </xdr:from>
    <xdr:to>
      <xdr:col>28</xdr:col>
      <xdr:colOff>123825</xdr:colOff>
      <xdr:row>26</xdr:row>
      <xdr:rowOff>161925</xdr:rowOff>
    </xdr:to>
    <xdr:sp macro="" textlink="">
      <xdr:nvSpPr>
        <xdr:cNvPr id="26405" name="AutoShape 23">
          <a:extLst>
            <a:ext uri="{FF2B5EF4-FFF2-40B4-BE49-F238E27FC236}">
              <a16:creationId xmlns="" xmlns:a16="http://schemas.microsoft.com/office/drawing/2014/main" id="{00000000-0008-0000-0500-000025670000}"/>
            </a:ext>
          </a:extLst>
        </xdr:cNvPr>
        <xdr:cNvSpPr>
          <a:spLocks/>
        </xdr:cNvSpPr>
      </xdr:nvSpPr>
      <xdr:spPr bwMode="auto">
        <a:xfrm>
          <a:off x="9001125" y="6638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9525</xdr:colOff>
      <xdr:row>24</xdr:row>
      <xdr:rowOff>142875</xdr:rowOff>
    </xdr:from>
    <xdr:to>
      <xdr:col>21</xdr:col>
      <xdr:colOff>123825</xdr:colOff>
      <xdr:row>26</xdr:row>
      <xdr:rowOff>161925</xdr:rowOff>
    </xdr:to>
    <xdr:sp macro="" textlink="">
      <xdr:nvSpPr>
        <xdr:cNvPr id="26406" name="AutoShape 24">
          <a:extLst>
            <a:ext uri="{FF2B5EF4-FFF2-40B4-BE49-F238E27FC236}">
              <a16:creationId xmlns="" xmlns:a16="http://schemas.microsoft.com/office/drawing/2014/main" id="{00000000-0008-0000-0500-000026670000}"/>
            </a:ext>
          </a:extLst>
        </xdr:cNvPr>
        <xdr:cNvSpPr>
          <a:spLocks/>
        </xdr:cNvSpPr>
      </xdr:nvSpPr>
      <xdr:spPr bwMode="auto">
        <a:xfrm>
          <a:off x="6867525" y="6638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24</xdr:row>
      <xdr:rowOff>142875</xdr:rowOff>
    </xdr:from>
    <xdr:to>
      <xdr:col>14</xdr:col>
      <xdr:colOff>123825</xdr:colOff>
      <xdr:row>26</xdr:row>
      <xdr:rowOff>161925</xdr:rowOff>
    </xdr:to>
    <xdr:sp macro="" textlink="">
      <xdr:nvSpPr>
        <xdr:cNvPr id="26407" name="AutoShape 25">
          <a:extLst>
            <a:ext uri="{FF2B5EF4-FFF2-40B4-BE49-F238E27FC236}">
              <a16:creationId xmlns="" xmlns:a16="http://schemas.microsoft.com/office/drawing/2014/main" id="{00000000-0008-0000-0500-000027670000}"/>
            </a:ext>
          </a:extLst>
        </xdr:cNvPr>
        <xdr:cNvSpPr>
          <a:spLocks/>
        </xdr:cNvSpPr>
      </xdr:nvSpPr>
      <xdr:spPr bwMode="auto">
        <a:xfrm>
          <a:off x="4705350" y="6638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19050</xdr:colOff>
      <xdr:row>9</xdr:row>
      <xdr:rowOff>171450</xdr:rowOff>
    </xdr:from>
    <xdr:to>
      <xdr:col>28</xdr:col>
      <xdr:colOff>133350</xdr:colOff>
      <xdr:row>11</xdr:row>
      <xdr:rowOff>190500</xdr:rowOff>
    </xdr:to>
    <xdr:sp macro="" textlink="">
      <xdr:nvSpPr>
        <xdr:cNvPr id="26409" name="AutoShape 18">
          <a:extLst>
            <a:ext uri="{FF2B5EF4-FFF2-40B4-BE49-F238E27FC236}">
              <a16:creationId xmlns="" xmlns:a16="http://schemas.microsoft.com/office/drawing/2014/main" id="{00000000-0008-0000-0500-000029670000}"/>
            </a:ext>
          </a:extLst>
        </xdr:cNvPr>
        <xdr:cNvSpPr>
          <a:spLocks/>
        </xdr:cNvSpPr>
      </xdr:nvSpPr>
      <xdr:spPr bwMode="auto">
        <a:xfrm>
          <a:off x="9010650" y="2095500"/>
          <a:ext cx="114300" cy="628650"/>
        </a:xfrm>
        <a:prstGeom prst="rightBrace">
          <a:avLst>
            <a:gd name="adj1" fmla="val 4484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25400</xdr:colOff>
      <xdr:row>9</xdr:row>
      <xdr:rowOff>152400</xdr:rowOff>
    </xdr:from>
    <xdr:to>
      <xdr:col>18</xdr:col>
      <xdr:colOff>0</xdr:colOff>
      <xdr:row>11</xdr:row>
      <xdr:rowOff>171450</xdr:rowOff>
    </xdr:to>
    <xdr:sp macro="" textlink="">
      <xdr:nvSpPr>
        <xdr:cNvPr id="2" name="AutoShape 1">
          <a:extLst>
            <a:ext uri="{FF2B5EF4-FFF2-40B4-BE49-F238E27FC236}">
              <a16:creationId xmlns="" xmlns:a16="http://schemas.microsoft.com/office/drawing/2014/main" id="{A038AA2E-EE6C-48EF-9A20-F4523B9482C4}"/>
            </a:ext>
          </a:extLst>
        </xdr:cNvPr>
        <xdr:cNvSpPr>
          <a:spLocks/>
        </xdr:cNvSpPr>
      </xdr:nvSpPr>
      <xdr:spPr bwMode="auto">
        <a:xfrm>
          <a:off x="5692775" y="2076450"/>
          <a:ext cx="1270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9525</xdr:colOff>
      <xdr:row>9</xdr:row>
      <xdr:rowOff>142875</xdr:rowOff>
    </xdr:from>
    <xdr:to>
      <xdr:col>21</xdr:col>
      <xdr:colOff>123825</xdr:colOff>
      <xdr:row>11</xdr:row>
      <xdr:rowOff>161925</xdr:rowOff>
    </xdr:to>
    <xdr:sp macro="" textlink="">
      <xdr:nvSpPr>
        <xdr:cNvPr id="3" name="AutoShape 2">
          <a:extLst>
            <a:ext uri="{FF2B5EF4-FFF2-40B4-BE49-F238E27FC236}">
              <a16:creationId xmlns="" xmlns:a16="http://schemas.microsoft.com/office/drawing/2014/main" id="{9D77975D-BFC5-4572-8CA1-60B90F5DE129}"/>
            </a:ext>
          </a:extLst>
        </xdr:cNvPr>
        <xdr:cNvSpPr>
          <a:spLocks/>
        </xdr:cNvSpPr>
      </xdr:nvSpPr>
      <xdr:spPr bwMode="auto">
        <a:xfrm>
          <a:off x="6867525" y="2066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50800</xdr:colOff>
      <xdr:row>9</xdr:row>
      <xdr:rowOff>152400</xdr:rowOff>
    </xdr:from>
    <xdr:to>
      <xdr:col>25</xdr:col>
      <xdr:colOff>0</xdr:colOff>
      <xdr:row>11</xdr:row>
      <xdr:rowOff>171450</xdr:rowOff>
    </xdr:to>
    <xdr:sp macro="" textlink="">
      <xdr:nvSpPr>
        <xdr:cNvPr id="4" name="AutoShape 3">
          <a:extLst>
            <a:ext uri="{FF2B5EF4-FFF2-40B4-BE49-F238E27FC236}">
              <a16:creationId xmlns="" xmlns:a16="http://schemas.microsoft.com/office/drawing/2014/main" id="{0320C73B-16EE-4EA2-9A15-C65BEB6D2719}"/>
            </a:ext>
          </a:extLst>
        </xdr:cNvPr>
        <xdr:cNvSpPr>
          <a:spLocks/>
        </xdr:cNvSpPr>
      </xdr:nvSpPr>
      <xdr:spPr bwMode="auto">
        <a:xfrm>
          <a:off x="7842250" y="2076450"/>
          <a:ext cx="1016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76200</xdr:colOff>
      <xdr:row>14</xdr:row>
      <xdr:rowOff>152400</xdr:rowOff>
    </xdr:from>
    <xdr:to>
      <xdr:col>25</xdr:col>
      <xdr:colOff>38100</xdr:colOff>
      <xdr:row>16</xdr:row>
      <xdr:rowOff>171450</xdr:rowOff>
    </xdr:to>
    <xdr:sp macro="" textlink="">
      <xdr:nvSpPr>
        <xdr:cNvPr id="5" name="AutoShape 4">
          <a:extLst>
            <a:ext uri="{FF2B5EF4-FFF2-40B4-BE49-F238E27FC236}">
              <a16:creationId xmlns="" xmlns:a16="http://schemas.microsoft.com/office/drawing/2014/main" id="{AE760C56-592B-4328-AE88-6AC8D9383EED}"/>
            </a:ext>
          </a:extLst>
        </xdr:cNvPr>
        <xdr:cNvSpPr>
          <a:spLocks/>
        </xdr:cNvSpPr>
      </xdr:nvSpPr>
      <xdr:spPr bwMode="auto">
        <a:xfrm>
          <a:off x="7867650" y="3600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63500</xdr:colOff>
      <xdr:row>14</xdr:row>
      <xdr:rowOff>152400</xdr:rowOff>
    </xdr:from>
    <xdr:to>
      <xdr:col>10</xdr:col>
      <xdr:colOff>152399</xdr:colOff>
      <xdr:row>16</xdr:row>
      <xdr:rowOff>171450</xdr:rowOff>
    </xdr:to>
    <xdr:sp macro="" textlink="">
      <xdr:nvSpPr>
        <xdr:cNvPr id="6" name="AutoShape 5">
          <a:extLst>
            <a:ext uri="{FF2B5EF4-FFF2-40B4-BE49-F238E27FC236}">
              <a16:creationId xmlns="" xmlns:a16="http://schemas.microsoft.com/office/drawing/2014/main" id="{6F539091-7805-4C51-8EF7-44E079AB7FB0}"/>
            </a:ext>
          </a:extLst>
        </xdr:cNvPr>
        <xdr:cNvSpPr>
          <a:spLocks/>
        </xdr:cNvSpPr>
      </xdr:nvSpPr>
      <xdr:spPr bwMode="auto">
        <a:xfrm>
          <a:off x="3568700" y="3600450"/>
          <a:ext cx="88899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76200</xdr:colOff>
      <xdr:row>9</xdr:row>
      <xdr:rowOff>152400</xdr:rowOff>
    </xdr:from>
    <xdr:to>
      <xdr:col>32</xdr:col>
      <xdr:colOff>38100</xdr:colOff>
      <xdr:row>11</xdr:row>
      <xdr:rowOff>171450</xdr:rowOff>
    </xdr:to>
    <xdr:sp macro="" textlink="">
      <xdr:nvSpPr>
        <xdr:cNvPr id="7" name="AutoShape 6">
          <a:extLst>
            <a:ext uri="{FF2B5EF4-FFF2-40B4-BE49-F238E27FC236}">
              <a16:creationId xmlns="" xmlns:a16="http://schemas.microsoft.com/office/drawing/2014/main" id="{17025295-54F5-4D5C-AEF4-CFE49D744554}"/>
            </a:ext>
          </a:extLst>
        </xdr:cNvPr>
        <xdr:cNvSpPr>
          <a:spLocks/>
        </xdr:cNvSpPr>
      </xdr:nvSpPr>
      <xdr:spPr bwMode="auto">
        <a:xfrm>
          <a:off x="10001250" y="2076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31</xdr:col>
      <xdr:colOff>50800</xdr:colOff>
      <xdr:row>14</xdr:row>
      <xdr:rowOff>114300</xdr:rowOff>
    </xdr:from>
    <xdr:to>
      <xdr:col>32</xdr:col>
      <xdr:colOff>12700</xdr:colOff>
      <xdr:row>16</xdr:row>
      <xdr:rowOff>133350</xdr:rowOff>
    </xdr:to>
    <xdr:sp macro="" textlink="">
      <xdr:nvSpPr>
        <xdr:cNvPr id="8" name="AutoShape 7">
          <a:extLst>
            <a:ext uri="{FF2B5EF4-FFF2-40B4-BE49-F238E27FC236}">
              <a16:creationId xmlns="" xmlns:a16="http://schemas.microsoft.com/office/drawing/2014/main" id="{9600E2E5-2C32-4012-93A1-F991EA3741A8}"/>
            </a:ext>
          </a:extLst>
        </xdr:cNvPr>
        <xdr:cNvSpPr>
          <a:spLocks/>
        </xdr:cNvSpPr>
      </xdr:nvSpPr>
      <xdr:spPr bwMode="auto">
        <a:xfrm>
          <a:off x="9975850" y="35623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38100</xdr:colOff>
      <xdr:row>19</xdr:row>
      <xdr:rowOff>152400</xdr:rowOff>
    </xdr:from>
    <xdr:to>
      <xdr:col>32</xdr:col>
      <xdr:colOff>0</xdr:colOff>
      <xdr:row>21</xdr:row>
      <xdr:rowOff>171450</xdr:rowOff>
    </xdr:to>
    <xdr:sp macro="" textlink="">
      <xdr:nvSpPr>
        <xdr:cNvPr id="9" name="AutoShape 8">
          <a:extLst>
            <a:ext uri="{FF2B5EF4-FFF2-40B4-BE49-F238E27FC236}">
              <a16:creationId xmlns="" xmlns:a16="http://schemas.microsoft.com/office/drawing/2014/main" id="{BED0034D-A53F-449A-95DE-B508125D64DD}"/>
            </a:ext>
          </a:extLst>
        </xdr:cNvPr>
        <xdr:cNvSpPr>
          <a:spLocks/>
        </xdr:cNvSpPr>
      </xdr:nvSpPr>
      <xdr:spPr bwMode="auto">
        <a:xfrm>
          <a:off x="9963150" y="5124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76200</xdr:colOff>
      <xdr:row>19</xdr:row>
      <xdr:rowOff>139700</xdr:rowOff>
    </xdr:from>
    <xdr:to>
      <xdr:col>18</xdr:col>
      <xdr:colOff>38100</xdr:colOff>
      <xdr:row>21</xdr:row>
      <xdr:rowOff>158750</xdr:rowOff>
    </xdr:to>
    <xdr:sp macro="" textlink="">
      <xdr:nvSpPr>
        <xdr:cNvPr id="10" name="AutoShape 9">
          <a:extLst>
            <a:ext uri="{FF2B5EF4-FFF2-40B4-BE49-F238E27FC236}">
              <a16:creationId xmlns="" xmlns:a16="http://schemas.microsoft.com/office/drawing/2014/main" id="{2D2EAC6F-92DD-4E69-AD90-428F49D93C9B}"/>
            </a:ext>
          </a:extLst>
        </xdr:cNvPr>
        <xdr:cNvSpPr>
          <a:spLocks/>
        </xdr:cNvSpPr>
      </xdr:nvSpPr>
      <xdr:spPr bwMode="auto">
        <a:xfrm>
          <a:off x="5743575" y="51117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101600</xdr:colOff>
      <xdr:row>19</xdr:row>
      <xdr:rowOff>127000</xdr:rowOff>
    </xdr:from>
    <xdr:to>
      <xdr:col>11</xdr:col>
      <xdr:colOff>63500</xdr:colOff>
      <xdr:row>21</xdr:row>
      <xdr:rowOff>146050</xdr:rowOff>
    </xdr:to>
    <xdr:sp macro="" textlink="">
      <xdr:nvSpPr>
        <xdr:cNvPr id="11" name="AutoShape 10">
          <a:extLst>
            <a:ext uri="{FF2B5EF4-FFF2-40B4-BE49-F238E27FC236}">
              <a16:creationId xmlns="" xmlns:a16="http://schemas.microsoft.com/office/drawing/2014/main" id="{DCB785D7-3C2E-4669-AEED-4FC0EC57C612}"/>
            </a:ext>
          </a:extLst>
        </xdr:cNvPr>
        <xdr:cNvSpPr>
          <a:spLocks/>
        </xdr:cNvSpPr>
      </xdr:nvSpPr>
      <xdr:spPr bwMode="auto">
        <a:xfrm>
          <a:off x="3606800" y="50990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24</xdr:row>
      <xdr:rowOff>152400</xdr:rowOff>
    </xdr:from>
    <xdr:to>
      <xdr:col>11</xdr:col>
      <xdr:colOff>0</xdr:colOff>
      <xdr:row>26</xdr:row>
      <xdr:rowOff>171450</xdr:rowOff>
    </xdr:to>
    <xdr:sp macro="" textlink="">
      <xdr:nvSpPr>
        <xdr:cNvPr id="12" name="AutoShape 11">
          <a:extLst>
            <a:ext uri="{FF2B5EF4-FFF2-40B4-BE49-F238E27FC236}">
              <a16:creationId xmlns="" xmlns:a16="http://schemas.microsoft.com/office/drawing/2014/main" id="{B379237E-D14C-42F6-8AB5-EE055E8D2CA0}"/>
            </a:ext>
          </a:extLst>
        </xdr:cNvPr>
        <xdr:cNvSpPr>
          <a:spLocks/>
        </xdr:cNvSpPr>
      </xdr:nvSpPr>
      <xdr:spPr bwMode="auto">
        <a:xfrm>
          <a:off x="3543300" y="6648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38100</xdr:colOff>
      <xdr:row>24</xdr:row>
      <xdr:rowOff>152400</xdr:rowOff>
    </xdr:from>
    <xdr:to>
      <xdr:col>18</xdr:col>
      <xdr:colOff>0</xdr:colOff>
      <xdr:row>26</xdr:row>
      <xdr:rowOff>171450</xdr:rowOff>
    </xdr:to>
    <xdr:sp macro="" textlink="">
      <xdr:nvSpPr>
        <xdr:cNvPr id="13" name="AutoShape 12">
          <a:extLst>
            <a:ext uri="{FF2B5EF4-FFF2-40B4-BE49-F238E27FC236}">
              <a16:creationId xmlns="" xmlns:a16="http://schemas.microsoft.com/office/drawing/2014/main" id="{D690A72C-9B3F-4A29-A34F-E709CE3C70A6}"/>
            </a:ext>
          </a:extLst>
        </xdr:cNvPr>
        <xdr:cNvSpPr>
          <a:spLocks/>
        </xdr:cNvSpPr>
      </xdr:nvSpPr>
      <xdr:spPr bwMode="auto">
        <a:xfrm>
          <a:off x="5705475" y="6648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38100</xdr:colOff>
      <xdr:row>24</xdr:row>
      <xdr:rowOff>152400</xdr:rowOff>
    </xdr:from>
    <xdr:to>
      <xdr:col>25</xdr:col>
      <xdr:colOff>0</xdr:colOff>
      <xdr:row>26</xdr:row>
      <xdr:rowOff>171450</xdr:rowOff>
    </xdr:to>
    <xdr:sp macro="" textlink="">
      <xdr:nvSpPr>
        <xdr:cNvPr id="14" name="AutoShape 14">
          <a:extLst>
            <a:ext uri="{FF2B5EF4-FFF2-40B4-BE49-F238E27FC236}">
              <a16:creationId xmlns="" xmlns:a16="http://schemas.microsoft.com/office/drawing/2014/main" id="{21A60F41-9B1E-447A-B46E-97F064A3A6CE}"/>
            </a:ext>
          </a:extLst>
        </xdr:cNvPr>
        <xdr:cNvSpPr>
          <a:spLocks/>
        </xdr:cNvSpPr>
      </xdr:nvSpPr>
      <xdr:spPr bwMode="auto">
        <a:xfrm>
          <a:off x="7829550" y="6648450"/>
          <a:ext cx="114300" cy="628650"/>
        </a:xfrm>
        <a:prstGeom prst="lef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35</xdr:col>
      <xdr:colOff>9525</xdr:colOff>
      <xdr:row>9</xdr:row>
      <xdr:rowOff>142875</xdr:rowOff>
    </xdr:from>
    <xdr:to>
      <xdr:col>35</xdr:col>
      <xdr:colOff>123825</xdr:colOff>
      <xdr:row>11</xdr:row>
      <xdr:rowOff>161925</xdr:rowOff>
    </xdr:to>
    <xdr:sp macro="" textlink="">
      <xdr:nvSpPr>
        <xdr:cNvPr id="15" name="AutoShape 16">
          <a:extLst>
            <a:ext uri="{FF2B5EF4-FFF2-40B4-BE49-F238E27FC236}">
              <a16:creationId xmlns="" xmlns:a16="http://schemas.microsoft.com/office/drawing/2014/main" id="{9B17C794-B5FC-4C85-AB53-0932FCD8F78B}"/>
            </a:ext>
          </a:extLst>
        </xdr:cNvPr>
        <xdr:cNvSpPr>
          <a:spLocks/>
        </xdr:cNvSpPr>
      </xdr:nvSpPr>
      <xdr:spPr bwMode="auto">
        <a:xfrm>
          <a:off x="11134725" y="2066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35</xdr:col>
      <xdr:colOff>9525</xdr:colOff>
      <xdr:row>14</xdr:row>
      <xdr:rowOff>142875</xdr:rowOff>
    </xdr:from>
    <xdr:to>
      <xdr:col>35</xdr:col>
      <xdr:colOff>123825</xdr:colOff>
      <xdr:row>16</xdr:row>
      <xdr:rowOff>161925</xdr:rowOff>
    </xdr:to>
    <xdr:sp macro="" textlink="">
      <xdr:nvSpPr>
        <xdr:cNvPr id="16" name="AutoShape 17">
          <a:extLst>
            <a:ext uri="{FF2B5EF4-FFF2-40B4-BE49-F238E27FC236}">
              <a16:creationId xmlns="" xmlns:a16="http://schemas.microsoft.com/office/drawing/2014/main" id="{42118FC7-32FA-47F2-A3E2-C1D90897C76A}"/>
            </a:ext>
          </a:extLst>
        </xdr:cNvPr>
        <xdr:cNvSpPr>
          <a:spLocks/>
        </xdr:cNvSpPr>
      </xdr:nvSpPr>
      <xdr:spPr bwMode="auto">
        <a:xfrm>
          <a:off x="11134725" y="3590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9525</xdr:colOff>
      <xdr:row>14</xdr:row>
      <xdr:rowOff>142875</xdr:rowOff>
    </xdr:from>
    <xdr:to>
      <xdr:col>28</xdr:col>
      <xdr:colOff>123825</xdr:colOff>
      <xdr:row>16</xdr:row>
      <xdr:rowOff>161925</xdr:rowOff>
    </xdr:to>
    <xdr:sp macro="" textlink="">
      <xdr:nvSpPr>
        <xdr:cNvPr id="17" name="AutoShape 18">
          <a:extLst>
            <a:ext uri="{FF2B5EF4-FFF2-40B4-BE49-F238E27FC236}">
              <a16:creationId xmlns="" xmlns:a16="http://schemas.microsoft.com/office/drawing/2014/main" id="{6FBEA324-9AEA-498B-9575-C1811A89CD79}"/>
            </a:ext>
          </a:extLst>
        </xdr:cNvPr>
        <xdr:cNvSpPr>
          <a:spLocks/>
        </xdr:cNvSpPr>
      </xdr:nvSpPr>
      <xdr:spPr bwMode="auto">
        <a:xfrm>
          <a:off x="9001125" y="3590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14</xdr:col>
      <xdr:colOff>9525</xdr:colOff>
      <xdr:row>14</xdr:row>
      <xdr:rowOff>142875</xdr:rowOff>
    </xdr:from>
    <xdr:to>
      <xdr:col>14</xdr:col>
      <xdr:colOff>123825</xdr:colOff>
      <xdr:row>16</xdr:row>
      <xdr:rowOff>161925</xdr:rowOff>
    </xdr:to>
    <xdr:sp macro="" textlink="">
      <xdr:nvSpPr>
        <xdr:cNvPr id="18" name="AutoShape 19">
          <a:extLst>
            <a:ext uri="{FF2B5EF4-FFF2-40B4-BE49-F238E27FC236}">
              <a16:creationId xmlns="" xmlns:a16="http://schemas.microsoft.com/office/drawing/2014/main" id="{BAB6A272-B5BF-4ADC-AD76-4C8666829837}"/>
            </a:ext>
          </a:extLst>
        </xdr:cNvPr>
        <xdr:cNvSpPr>
          <a:spLocks/>
        </xdr:cNvSpPr>
      </xdr:nvSpPr>
      <xdr:spPr bwMode="auto">
        <a:xfrm>
          <a:off x="4705350" y="3590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19</xdr:row>
      <xdr:rowOff>142875</xdr:rowOff>
    </xdr:from>
    <xdr:to>
      <xdr:col>14</xdr:col>
      <xdr:colOff>123825</xdr:colOff>
      <xdr:row>21</xdr:row>
      <xdr:rowOff>161925</xdr:rowOff>
    </xdr:to>
    <xdr:sp macro="" textlink="">
      <xdr:nvSpPr>
        <xdr:cNvPr id="19" name="AutoShape 20">
          <a:extLst>
            <a:ext uri="{FF2B5EF4-FFF2-40B4-BE49-F238E27FC236}">
              <a16:creationId xmlns="" xmlns:a16="http://schemas.microsoft.com/office/drawing/2014/main" id="{792F9E72-4BA9-41A8-8231-3ED5E8512092}"/>
            </a:ext>
          </a:extLst>
        </xdr:cNvPr>
        <xdr:cNvSpPr>
          <a:spLocks/>
        </xdr:cNvSpPr>
      </xdr:nvSpPr>
      <xdr:spPr bwMode="auto">
        <a:xfrm>
          <a:off x="4705350" y="5114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9525</xdr:colOff>
      <xdr:row>19</xdr:row>
      <xdr:rowOff>142875</xdr:rowOff>
    </xdr:from>
    <xdr:to>
      <xdr:col>21</xdr:col>
      <xdr:colOff>123825</xdr:colOff>
      <xdr:row>21</xdr:row>
      <xdr:rowOff>161925</xdr:rowOff>
    </xdr:to>
    <xdr:sp macro="" textlink="">
      <xdr:nvSpPr>
        <xdr:cNvPr id="20" name="AutoShape 21">
          <a:extLst>
            <a:ext uri="{FF2B5EF4-FFF2-40B4-BE49-F238E27FC236}">
              <a16:creationId xmlns="" xmlns:a16="http://schemas.microsoft.com/office/drawing/2014/main" id="{65BCBA37-F282-4AAE-90FC-A773E7F5D475}"/>
            </a:ext>
          </a:extLst>
        </xdr:cNvPr>
        <xdr:cNvSpPr>
          <a:spLocks/>
        </xdr:cNvSpPr>
      </xdr:nvSpPr>
      <xdr:spPr bwMode="auto">
        <a:xfrm>
          <a:off x="6867525" y="5114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35</xdr:col>
      <xdr:colOff>9525</xdr:colOff>
      <xdr:row>19</xdr:row>
      <xdr:rowOff>142875</xdr:rowOff>
    </xdr:from>
    <xdr:to>
      <xdr:col>35</xdr:col>
      <xdr:colOff>123825</xdr:colOff>
      <xdr:row>21</xdr:row>
      <xdr:rowOff>161925</xdr:rowOff>
    </xdr:to>
    <xdr:sp macro="" textlink="">
      <xdr:nvSpPr>
        <xdr:cNvPr id="21" name="AutoShape 22">
          <a:extLst>
            <a:ext uri="{FF2B5EF4-FFF2-40B4-BE49-F238E27FC236}">
              <a16:creationId xmlns="" xmlns:a16="http://schemas.microsoft.com/office/drawing/2014/main" id="{82FC84AA-D9B9-492F-BA77-168C6F2531F6}"/>
            </a:ext>
          </a:extLst>
        </xdr:cNvPr>
        <xdr:cNvSpPr>
          <a:spLocks/>
        </xdr:cNvSpPr>
      </xdr:nvSpPr>
      <xdr:spPr bwMode="auto">
        <a:xfrm>
          <a:off x="11134725" y="5114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9525</xdr:colOff>
      <xdr:row>24</xdr:row>
      <xdr:rowOff>142875</xdr:rowOff>
    </xdr:from>
    <xdr:to>
      <xdr:col>28</xdr:col>
      <xdr:colOff>123825</xdr:colOff>
      <xdr:row>26</xdr:row>
      <xdr:rowOff>161925</xdr:rowOff>
    </xdr:to>
    <xdr:sp macro="" textlink="">
      <xdr:nvSpPr>
        <xdr:cNvPr id="22" name="AutoShape 23">
          <a:extLst>
            <a:ext uri="{FF2B5EF4-FFF2-40B4-BE49-F238E27FC236}">
              <a16:creationId xmlns="" xmlns:a16="http://schemas.microsoft.com/office/drawing/2014/main" id="{6F5BD1B7-174E-405C-A907-D85A8DAE5BAB}"/>
            </a:ext>
          </a:extLst>
        </xdr:cNvPr>
        <xdr:cNvSpPr>
          <a:spLocks/>
        </xdr:cNvSpPr>
      </xdr:nvSpPr>
      <xdr:spPr bwMode="auto">
        <a:xfrm>
          <a:off x="9001125" y="6638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9525</xdr:colOff>
      <xdr:row>24</xdr:row>
      <xdr:rowOff>142875</xdr:rowOff>
    </xdr:from>
    <xdr:to>
      <xdr:col>21</xdr:col>
      <xdr:colOff>123825</xdr:colOff>
      <xdr:row>26</xdr:row>
      <xdr:rowOff>161925</xdr:rowOff>
    </xdr:to>
    <xdr:sp macro="" textlink="">
      <xdr:nvSpPr>
        <xdr:cNvPr id="23" name="AutoShape 24">
          <a:extLst>
            <a:ext uri="{FF2B5EF4-FFF2-40B4-BE49-F238E27FC236}">
              <a16:creationId xmlns="" xmlns:a16="http://schemas.microsoft.com/office/drawing/2014/main" id="{8A40FB77-0644-4C96-A615-6BFB947A80B8}"/>
            </a:ext>
          </a:extLst>
        </xdr:cNvPr>
        <xdr:cNvSpPr>
          <a:spLocks/>
        </xdr:cNvSpPr>
      </xdr:nvSpPr>
      <xdr:spPr bwMode="auto">
        <a:xfrm>
          <a:off x="6867525" y="6638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24</xdr:row>
      <xdr:rowOff>142875</xdr:rowOff>
    </xdr:from>
    <xdr:to>
      <xdr:col>14</xdr:col>
      <xdr:colOff>123825</xdr:colOff>
      <xdr:row>26</xdr:row>
      <xdr:rowOff>161925</xdr:rowOff>
    </xdr:to>
    <xdr:sp macro="" textlink="">
      <xdr:nvSpPr>
        <xdr:cNvPr id="24" name="AutoShape 25">
          <a:extLst>
            <a:ext uri="{FF2B5EF4-FFF2-40B4-BE49-F238E27FC236}">
              <a16:creationId xmlns="" xmlns:a16="http://schemas.microsoft.com/office/drawing/2014/main" id="{D2EDAA63-1CC1-4284-B0F9-3B929BF74B9D}"/>
            </a:ext>
          </a:extLst>
        </xdr:cNvPr>
        <xdr:cNvSpPr>
          <a:spLocks/>
        </xdr:cNvSpPr>
      </xdr:nvSpPr>
      <xdr:spPr bwMode="auto">
        <a:xfrm>
          <a:off x="4705350" y="6638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24</xdr:row>
      <xdr:rowOff>142875</xdr:rowOff>
    </xdr:from>
    <xdr:to>
      <xdr:col>14</xdr:col>
      <xdr:colOff>123825</xdr:colOff>
      <xdr:row>26</xdr:row>
      <xdr:rowOff>161925</xdr:rowOff>
    </xdr:to>
    <xdr:sp macro="" textlink="">
      <xdr:nvSpPr>
        <xdr:cNvPr id="25" name="AutoShape 26">
          <a:extLst>
            <a:ext uri="{FF2B5EF4-FFF2-40B4-BE49-F238E27FC236}">
              <a16:creationId xmlns="" xmlns:a16="http://schemas.microsoft.com/office/drawing/2014/main" id="{B3CFD6DA-3ACE-40E5-BE33-5918472A46D4}"/>
            </a:ext>
          </a:extLst>
        </xdr:cNvPr>
        <xdr:cNvSpPr>
          <a:spLocks/>
        </xdr:cNvSpPr>
      </xdr:nvSpPr>
      <xdr:spPr bwMode="auto">
        <a:xfrm>
          <a:off x="4705350" y="6638925"/>
          <a:ext cx="114300" cy="62865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19050</xdr:colOff>
      <xdr:row>9</xdr:row>
      <xdr:rowOff>171450</xdr:rowOff>
    </xdr:from>
    <xdr:to>
      <xdr:col>28</xdr:col>
      <xdr:colOff>133350</xdr:colOff>
      <xdr:row>11</xdr:row>
      <xdr:rowOff>190500</xdr:rowOff>
    </xdr:to>
    <xdr:sp macro="" textlink="">
      <xdr:nvSpPr>
        <xdr:cNvPr id="26" name="AutoShape 18">
          <a:extLst>
            <a:ext uri="{FF2B5EF4-FFF2-40B4-BE49-F238E27FC236}">
              <a16:creationId xmlns="" xmlns:a16="http://schemas.microsoft.com/office/drawing/2014/main" id="{86444BDE-9875-412A-955A-A5BF6A38595C}"/>
            </a:ext>
          </a:extLst>
        </xdr:cNvPr>
        <xdr:cNvSpPr>
          <a:spLocks/>
        </xdr:cNvSpPr>
      </xdr:nvSpPr>
      <xdr:spPr bwMode="auto">
        <a:xfrm>
          <a:off x="9010650" y="2095500"/>
          <a:ext cx="114300" cy="628650"/>
        </a:xfrm>
        <a:prstGeom prst="rightBrace">
          <a:avLst>
            <a:gd name="adj1" fmla="val 4484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19050</xdr:colOff>
      <xdr:row>11</xdr:row>
      <xdr:rowOff>76200</xdr:rowOff>
    </xdr:from>
    <xdr:to>
      <xdr:col>40</xdr:col>
      <xdr:colOff>0</xdr:colOff>
      <xdr:row>16</xdr:row>
      <xdr:rowOff>57150</xdr:rowOff>
    </xdr:to>
    <xdr:sp macro="" textlink="">
      <xdr:nvSpPr>
        <xdr:cNvPr id="3" name="中かっこ 2">
          <a:extLst>
            <a:ext uri="{FF2B5EF4-FFF2-40B4-BE49-F238E27FC236}">
              <a16:creationId xmlns="" xmlns:a16="http://schemas.microsoft.com/office/drawing/2014/main" id="{6B296B9D-60C5-46C7-906A-A880B7FA72B4}"/>
            </a:ext>
          </a:extLst>
        </xdr:cNvPr>
        <xdr:cNvSpPr/>
      </xdr:nvSpPr>
      <xdr:spPr>
        <a:xfrm>
          <a:off x="1752600" y="1314450"/>
          <a:ext cx="847725" cy="6000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19050</xdr:colOff>
      <xdr:row>11</xdr:row>
      <xdr:rowOff>76200</xdr:rowOff>
    </xdr:from>
    <xdr:to>
      <xdr:col>19</xdr:col>
      <xdr:colOff>0</xdr:colOff>
      <xdr:row>16</xdr:row>
      <xdr:rowOff>57150</xdr:rowOff>
    </xdr:to>
    <xdr:sp macro="" textlink="">
      <xdr:nvSpPr>
        <xdr:cNvPr id="5" name="中かっこ 4">
          <a:extLst>
            <a:ext uri="{FF2B5EF4-FFF2-40B4-BE49-F238E27FC236}">
              <a16:creationId xmlns="" xmlns:a16="http://schemas.microsoft.com/office/drawing/2014/main" id="{B3ACD3BE-42D9-4535-8B8B-6207726981F5}"/>
            </a:ext>
          </a:extLst>
        </xdr:cNvPr>
        <xdr:cNvSpPr/>
      </xdr:nvSpPr>
      <xdr:spPr>
        <a:xfrm>
          <a:off x="4105275" y="1438275"/>
          <a:ext cx="847725" cy="6000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19050</xdr:colOff>
      <xdr:row>11</xdr:row>
      <xdr:rowOff>76200</xdr:rowOff>
    </xdr:from>
    <xdr:to>
      <xdr:col>19</xdr:col>
      <xdr:colOff>0</xdr:colOff>
      <xdr:row>16</xdr:row>
      <xdr:rowOff>57150</xdr:rowOff>
    </xdr:to>
    <xdr:sp macro="" textlink="">
      <xdr:nvSpPr>
        <xdr:cNvPr id="6" name="中かっこ 5">
          <a:extLst>
            <a:ext uri="{FF2B5EF4-FFF2-40B4-BE49-F238E27FC236}">
              <a16:creationId xmlns="" xmlns:a16="http://schemas.microsoft.com/office/drawing/2014/main" id="{1CD99145-FCCB-4EC7-A83D-26B266CAC993}"/>
            </a:ext>
          </a:extLst>
        </xdr:cNvPr>
        <xdr:cNvSpPr/>
      </xdr:nvSpPr>
      <xdr:spPr>
        <a:xfrm>
          <a:off x="4105275" y="1438275"/>
          <a:ext cx="847725" cy="6000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19050</xdr:colOff>
      <xdr:row>32</xdr:row>
      <xdr:rowOff>76200</xdr:rowOff>
    </xdr:from>
    <xdr:to>
      <xdr:col>30</xdr:col>
      <xdr:colOff>0</xdr:colOff>
      <xdr:row>37</xdr:row>
      <xdr:rowOff>57150</xdr:rowOff>
    </xdr:to>
    <xdr:sp macro="" textlink="">
      <xdr:nvSpPr>
        <xdr:cNvPr id="7" name="中かっこ 6">
          <a:extLst>
            <a:ext uri="{FF2B5EF4-FFF2-40B4-BE49-F238E27FC236}">
              <a16:creationId xmlns="" xmlns:a16="http://schemas.microsoft.com/office/drawing/2014/main" id="{7734BEAB-1A33-4CE2-AEA8-83B97C517960}"/>
            </a:ext>
          </a:extLst>
        </xdr:cNvPr>
        <xdr:cNvSpPr/>
      </xdr:nvSpPr>
      <xdr:spPr>
        <a:xfrm>
          <a:off x="1504950" y="1809750"/>
          <a:ext cx="847725" cy="6000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19050</xdr:colOff>
      <xdr:row>32</xdr:row>
      <xdr:rowOff>76200</xdr:rowOff>
    </xdr:from>
    <xdr:to>
      <xdr:col>30</xdr:col>
      <xdr:colOff>0</xdr:colOff>
      <xdr:row>37</xdr:row>
      <xdr:rowOff>57150</xdr:rowOff>
    </xdr:to>
    <xdr:sp macro="" textlink="">
      <xdr:nvSpPr>
        <xdr:cNvPr id="8" name="中かっこ 7">
          <a:extLst>
            <a:ext uri="{FF2B5EF4-FFF2-40B4-BE49-F238E27FC236}">
              <a16:creationId xmlns="" xmlns:a16="http://schemas.microsoft.com/office/drawing/2014/main" id="{CE06AFAD-FEFE-4D5B-9BCE-57E4B31E982B}"/>
            </a:ext>
          </a:extLst>
        </xdr:cNvPr>
        <xdr:cNvSpPr/>
      </xdr:nvSpPr>
      <xdr:spPr>
        <a:xfrm>
          <a:off x="1504950" y="1809750"/>
          <a:ext cx="847725" cy="6000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19050</xdr:colOff>
      <xdr:row>61</xdr:row>
      <xdr:rowOff>76200</xdr:rowOff>
    </xdr:from>
    <xdr:to>
      <xdr:col>20</xdr:col>
      <xdr:colOff>0</xdr:colOff>
      <xdr:row>66</xdr:row>
      <xdr:rowOff>57150</xdr:rowOff>
    </xdr:to>
    <xdr:sp macro="" textlink="">
      <xdr:nvSpPr>
        <xdr:cNvPr id="20" name="中かっこ 19">
          <a:extLst>
            <a:ext uri="{FF2B5EF4-FFF2-40B4-BE49-F238E27FC236}">
              <a16:creationId xmlns="" xmlns:a16="http://schemas.microsoft.com/office/drawing/2014/main" id="{830A11C8-C8D3-419E-84A5-2BF2699D36C1}"/>
            </a:ext>
          </a:extLst>
        </xdr:cNvPr>
        <xdr:cNvSpPr/>
      </xdr:nvSpPr>
      <xdr:spPr>
        <a:xfrm>
          <a:off x="1504950" y="8496300"/>
          <a:ext cx="847725" cy="6000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19050</xdr:colOff>
      <xdr:row>53</xdr:row>
      <xdr:rowOff>76200</xdr:rowOff>
    </xdr:from>
    <xdr:to>
      <xdr:col>16</xdr:col>
      <xdr:colOff>0</xdr:colOff>
      <xdr:row>58</xdr:row>
      <xdr:rowOff>57150</xdr:rowOff>
    </xdr:to>
    <xdr:sp macro="" textlink="">
      <xdr:nvSpPr>
        <xdr:cNvPr id="21" name="中かっこ 20">
          <a:extLst>
            <a:ext uri="{FF2B5EF4-FFF2-40B4-BE49-F238E27FC236}">
              <a16:creationId xmlns="" xmlns:a16="http://schemas.microsoft.com/office/drawing/2014/main" id="{DB9C034C-EA98-498C-96FF-F4BAEE3E8924}"/>
            </a:ext>
          </a:extLst>
        </xdr:cNvPr>
        <xdr:cNvSpPr/>
      </xdr:nvSpPr>
      <xdr:spPr>
        <a:xfrm>
          <a:off x="1504950" y="8496300"/>
          <a:ext cx="847725" cy="6000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19050</xdr:colOff>
      <xdr:row>70</xdr:row>
      <xdr:rowOff>76200</xdr:rowOff>
    </xdr:from>
    <xdr:to>
      <xdr:col>43</xdr:col>
      <xdr:colOff>0</xdr:colOff>
      <xdr:row>75</xdr:row>
      <xdr:rowOff>57150</xdr:rowOff>
    </xdr:to>
    <xdr:sp macro="" textlink="">
      <xdr:nvSpPr>
        <xdr:cNvPr id="23" name="中かっこ 22">
          <a:extLst>
            <a:ext uri="{FF2B5EF4-FFF2-40B4-BE49-F238E27FC236}">
              <a16:creationId xmlns="" xmlns:a16="http://schemas.microsoft.com/office/drawing/2014/main" id="{68AE3071-AFBC-4A10-AB74-5E68A7C186E3}"/>
            </a:ext>
          </a:extLst>
        </xdr:cNvPr>
        <xdr:cNvSpPr/>
      </xdr:nvSpPr>
      <xdr:spPr>
        <a:xfrm>
          <a:off x="1504950" y="8496300"/>
          <a:ext cx="847725" cy="6000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19050</xdr:colOff>
      <xdr:row>70</xdr:row>
      <xdr:rowOff>76200</xdr:rowOff>
    </xdr:from>
    <xdr:to>
      <xdr:col>16</xdr:col>
      <xdr:colOff>0</xdr:colOff>
      <xdr:row>75</xdr:row>
      <xdr:rowOff>57150</xdr:rowOff>
    </xdr:to>
    <xdr:sp macro="" textlink="">
      <xdr:nvSpPr>
        <xdr:cNvPr id="25" name="中かっこ 24">
          <a:extLst>
            <a:ext uri="{FF2B5EF4-FFF2-40B4-BE49-F238E27FC236}">
              <a16:creationId xmlns="" xmlns:a16="http://schemas.microsoft.com/office/drawing/2014/main" id="{513238A9-165B-41E3-A89C-5998A559C1D9}"/>
            </a:ext>
          </a:extLst>
        </xdr:cNvPr>
        <xdr:cNvSpPr/>
      </xdr:nvSpPr>
      <xdr:spPr>
        <a:xfrm>
          <a:off x="1133475" y="6019800"/>
          <a:ext cx="847725" cy="6000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19050</xdr:colOff>
      <xdr:row>61</xdr:row>
      <xdr:rowOff>76200</xdr:rowOff>
    </xdr:from>
    <xdr:to>
      <xdr:col>39</xdr:col>
      <xdr:colOff>0</xdr:colOff>
      <xdr:row>66</xdr:row>
      <xdr:rowOff>57150</xdr:rowOff>
    </xdr:to>
    <xdr:sp macro="" textlink="">
      <xdr:nvSpPr>
        <xdr:cNvPr id="26" name="中かっこ 25">
          <a:extLst>
            <a:ext uri="{FF2B5EF4-FFF2-40B4-BE49-F238E27FC236}">
              <a16:creationId xmlns="" xmlns:a16="http://schemas.microsoft.com/office/drawing/2014/main" id="{1BE46731-51D8-4E65-92E2-AE04A2C7CB4A}"/>
            </a:ext>
          </a:extLst>
        </xdr:cNvPr>
        <xdr:cNvSpPr/>
      </xdr:nvSpPr>
      <xdr:spPr>
        <a:xfrm>
          <a:off x="1133475" y="6019800"/>
          <a:ext cx="847725" cy="6000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19050</xdr:colOff>
      <xdr:row>53</xdr:row>
      <xdr:rowOff>76200</xdr:rowOff>
    </xdr:from>
    <xdr:to>
      <xdr:col>43</xdr:col>
      <xdr:colOff>0</xdr:colOff>
      <xdr:row>58</xdr:row>
      <xdr:rowOff>57150</xdr:rowOff>
    </xdr:to>
    <xdr:sp macro="" textlink="">
      <xdr:nvSpPr>
        <xdr:cNvPr id="28" name="中かっこ 27">
          <a:extLst>
            <a:ext uri="{FF2B5EF4-FFF2-40B4-BE49-F238E27FC236}">
              <a16:creationId xmlns="" xmlns:a16="http://schemas.microsoft.com/office/drawing/2014/main" id="{78792237-1104-4543-8649-B31CBC549381}"/>
            </a:ext>
          </a:extLst>
        </xdr:cNvPr>
        <xdr:cNvSpPr/>
      </xdr:nvSpPr>
      <xdr:spPr>
        <a:xfrm>
          <a:off x="3981450" y="7258050"/>
          <a:ext cx="847725" cy="6000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19050</xdr:colOff>
      <xdr:row>77</xdr:row>
      <xdr:rowOff>76200</xdr:rowOff>
    </xdr:from>
    <xdr:to>
      <xdr:col>30</xdr:col>
      <xdr:colOff>0</xdr:colOff>
      <xdr:row>82</xdr:row>
      <xdr:rowOff>57150</xdr:rowOff>
    </xdr:to>
    <xdr:sp macro="" textlink="">
      <xdr:nvSpPr>
        <xdr:cNvPr id="34" name="中かっこ 33">
          <a:extLst>
            <a:ext uri="{FF2B5EF4-FFF2-40B4-BE49-F238E27FC236}">
              <a16:creationId xmlns="" xmlns:a16="http://schemas.microsoft.com/office/drawing/2014/main" id="{48649843-C539-4C0B-A80C-433B42FCF167}"/>
            </a:ext>
          </a:extLst>
        </xdr:cNvPr>
        <xdr:cNvSpPr/>
      </xdr:nvSpPr>
      <xdr:spPr>
        <a:xfrm>
          <a:off x="4476750" y="8496300"/>
          <a:ext cx="847725" cy="6000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19050</xdr:colOff>
      <xdr:row>91</xdr:row>
      <xdr:rowOff>76200</xdr:rowOff>
    </xdr:from>
    <xdr:to>
      <xdr:col>30</xdr:col>
      <xdr:colOff>0</xdr:colOff>
      <xdr:row>96</xdr:row>
      <xdr:rowOff>57150</xdr:rowOff>
    </xdr:to>
    <xdr:sp macro="" textlink="">
      <xdr:nvSpPr>
        <xdr:cNvPr id="35" name="中かっこ 34">
          <a:extLst>
            <a:ext uri="{FF2B5EF4-FFF2-40B4-BE49-F238E27FC236}">
              <a16:creationId xmlns="" xmlns:a16="http://schemas.microsoft.com/office/drawing/2014/main" id="{65E064AC-41CE-4657-883A-D38D02964D9E}"/>
            </a:ext>
          </a:extLst>
        </xdr:cNvPr>
        <xdr:cNvSpPr/>
      </xdr:nvSpPr>
      <xdr:spPr>
        <a:xfrm>
          <a:off x="2867025" y="3790950"/>
          <a:ext cx="847725" cy="6000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19050</xdr:colOff>
      <xdr:row>91</xdr:row>
      <xdr:rowOff>76200</xdr:rowOff>
    </xdr:from>
    <xdr:to>
      <xdr:col>30</xdr:col>
      <xdr:colOff>0</xdr:colOff>
      <xdr:row>96</xdr:row>
      <xdr:rowOff>57150</xdr:rowOff>
    </xdr:to>
    <xdr:sp macro="" textlink="">
      <xdr:nvSpPr>
        <xdr:cNvPr id="36" name="中かっこ 35">
          <a:extLst>
            <a:ext uri="{FF2B5EF4-FFF2-40B4-BE49-F238E27FC236}">
              <a16:creationId xmlns="" xmlns:a16="http://schemas.microsoft.com/office/drawing/2014/main" id="{3DF91967-4B85-49C1-A6E4-44804D843E36}"/>
            </a:ext>
          </a:extLst>
        </xdr:cNvPr>
        <xdr:cNvSpPr/>
      </xdr:nvSpPr>
      <xdr:spPr>
        <a:xfrm>
          <a:off x="2867025" y="3790950"/>
          <a:ext cx="847725" cy="6000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19050</xdr:colOff>
      <xdr:row>18</xdr:row>
      <xdr:rowOff>76200</xdr:rowOff>
    </xdr:from>
    <xdr:to>
      <xdr:col>30</xdr:col>
      <xdr:colOff>0</xdr:colOff>
      <xdr:row>23</xdr:row>
      <xdr:rowOff>57150</xdr:rowOff>
    </xdr:to>
    <xdr:sp macro="" textlink="">
      <xdr:nvSpPr>
        <xdr:cNvPr id="37" name="中かっこ 36">
          <a:extLst>
            <a:ext uri="{FF2B5EF4-FFF2-40B4-BE49-F238E27FC236}">
              <a16:creationId xmlns="" xmlns:a16="http://schemas.microsoft.com/office/drawing/2014/main" id="{00BFDBA1-51E3-47D7-87F4-7364B981D995}"/>
            </a:ext>
          </a:extLst>
        </xdr:cNvPr>
        <xdr:cNvSpPr/>
      </xdr:nvSpPr>
      <xdr:spPr>
        <a:xfrm>
          <a:off x="2867025" y="4114800"/>
          <a:ext cx="847725" cy="457200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L38"/>
  <sheetViews>
    <sheetView workbookViewId="0">
      <selection activeCell="H24" sqref="H24"/>
    </sheetView>
  </sheetViews>
  <sheetFormatPr defaultRowHeight="13.5"/>
  <cols>
    <col min="1" max="1" width="5.5" customWidth="1"/>
    <col min="2" max="2" width="7.625" customWidth="1"/>
    <col min="3" max="3" width="5.625" customWidth="1"/>
    <col min="4" max="4" width="0.5" customWidth="1"/>
    <col min="5" max="5" width="22.625" customWidth="1"/>
    <col min="6" max="6" width="0.5" customWidth="1"/>
    <col min="8" max="8" width="5.625" customWidth="1"/>
    <col min="9" max="9" width="0.875" customWidth="1"/>
    <col min="10" max="10" width="22.625" customWidth="1"/>
    <col min="11" max="11" width="0.875" customWidth="1"/>
    <col min="12" max="17" width="4.625" customWidth="1"/>
  </cols>
  <sheetData>
    <row r="2" spans="1:12">
      <c r="A2" s="282" t="s">
        <v>97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</row>
    <row r="3" spans="1:12">
      <c r="A3" s="282"/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</row>
    <row r="4" spans="1:12" ht="17.25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</row>
    <row r="5" spans="1:12">
      <c r="A5" s="282" t="s">
        <v>98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</row>
    <row r="6" spans="1:12">
      <c r="A6" s="282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</row>
    <row r="8" spans="1:12">
      <c r="C8" s="138"/>
      <c r="D8" s="138"/>
      <c r="E8" s="138"/>
    </row>
    <row r="9" spans="1:12" ht="18" customHeight="1">
      <c r="C9" s="9"/>
      <c r="E9" t="s">
        <v>57</v>
      </c>
      <c r="J9" t="s">
        <v>57</v>
      </c>
    </row>
    <row r="10" spans="1:12" ht="15" customHeight="1" thickBot="1">
      <c r="C10" s="9"/>
    </row>
    <row r="11" spans="1:12" ht="15" customHeight="1">
      <c r="B11" s="291" t="s">
        <v>58</v>
      </c>
      <c r="C11" s="293" t="s">
        <v>59</v>
      </c>
      <c r="D11" s="154"/>
      <c r="E11" s="284" t="s">
        <v>15</v>
      </c>
      <c r="F11" s="155"/>
      <c r="H11" s="288" t="s">
        <v>59</v>
      </c>
      <c r="I11" s="154"/>
      <c r="J11" s="284" t="s">
        <v>15</v>
      </c>
      <c r="K11" s="155"/>
    </row>
    <row r="12" spans="1:12" s="48" customFormat="1" ht="20.100000000000001" customHeight="1">
      <c r="B12" s="292"/>
      <c r="C12" s="294"/>
      <c r="D12" s="156"/>
      <c r="E12" s="285"/>
      <c r="F12" s="157"/>
      <c r="G12"/>
      <c r="H12" s="289"/>
      <c r="I12" s="156"/>
      <c r="J12" s="285"/>
      <c r="K12" s="157"/>
    </row>
    <row r="13" spans="1:12" s="175" customFormat="1" ht="20.100000000000001" customHeight="1">
      <c r="B13" s="54">
        <v>1</v>
      </c>
      <c r="C13" s="158">
        <v>6</v>
      </c>
      <c r="D13" s="131"/>
      <c r="E13" s="159" t="s">
        <v>60</v>
      </c>
      <c r="F13" s="50"/>
      <c r="G13"/>
      <c r="H13" s="165">
        <v>7</v>
      </c>
      <c r="I13" s="130"/>
      <c r="J13" s="167" t="s">
        <v>63</v>
      </c>
      <c r="K13" s="182"/>
    </row>
    <row r="14" spans="1:12" s="48" customFormat="1" ht="20.100000000000001" customHeight="1">
      <c r="B14" s="55">
        <v>2</v>
      </c>
      <c r="C14" s="37">
        <v>1</v>
      </c>
      <c r="D14" s="161"/>
      <c r="E14" s="162" t="s">
        <v>61</v>
      </c>
      <c r="F14" s="51"/>
      <c r="G14"/>
      <c r="H14" s="55"/>
      <c r="I14" s="161"/>
      <c r="J14" s="162" t="s">
        <v>62</v>
      </c>
      <c r="K14" s="51"/>
    </row>
    <row r="15" spans="1:12" s="48" customFormat="1" ht="20.100000000000001" customHeight="1">
      <c r="B15" s="55">
        <v>3</v>
      </c>
      <c r="C15" s="37">
        <v>8</v>
      </c>
      <c r="D15" s="161"/>
      <c r="E15" s="162" t="s">
        <v>115</v>
      </c>
      <c r="F15" s="51"/>
      <c r="G15"/>
      <c r="H15" s="55">
        <v>1</v>
      </c>
      <c r="I15" s="161"/>
      <c r="J15" s="162" t="s">
        <v>67</v>
      </c>
      <c r="K15" s="51"/>
    </row>
    <row r="16" spans="1:12" s="48" customFormat="1" ht="20.100000000000001" customHeight="1">
      <c r="B16" s="55">
        <v>4</v>
      </c>
      <c r="C16" s="37">
        <v>7</v>
      </c>
      <c r="D16" s="161"/>
      <c r="E16" s="162" t="s">
        <v>65</v>
      </c>
      <c r="F16" s="51"/>
      <c r="G16"/>
      <c r="H16" s="160">
        <v>5</v>
      </c>
      <c r="I16" s="129"/>
      <c r="J16" s="162" t="s">
        <v>96</v>
      </c>
      <c r="K16" s="51"/>
    </row>
    <row r="17" spans="2:12" s="48" customFormat="1" ht="20.100000000000001" customHeight="1">
      <c r="B17" s="163">
        <v>5</v>
      </c>
      <c r="C17" s="37">
        <v>2</v>
      </c>
      <c r="D17" s="161"/>
      <c r="E17" s="162" t="s">
        <v>66</v>
      </c>
      <c r="F17" s="53"/>
      <c r="G17"/>
      <c r="H17" s="55">
        <v>11</v>
      </c>
      <c r="I17" s="161"/>
      <c r="J17" s="162" t="s">
        <v>95</v>
      </c>
      <c r="K17" s="53"/>
    </row>
    <row r="18" spans="2:12" s="48" customFormat="1" ht="20.100000000000001" customHeight="1">
      <c r="B18" s="54">
        <v>6</v>
      </c>
      <c r="C18" s="38">
        <v>5</v>
      </c>
      <c r="D18" s="131"/>
      <c r="E18" s="159" t="s">
        <v>75</v>
      </c>
      <c r="F18" s="50"/>
      <c r="G18"/>
      <c r="H18" s="54">
        <v>9</v>
      </c>
      <c r="I18" s="131"/>
      <c r="J18" s="159" t="s">
        <v>60</v>
      </c>
      <c r="K18" s="50"/>
    </row>
    <row r="19" spans="2:12" s="48" customFormat="1" ht="20.100000000000001" customHeight="1">
      <c r="B19" s="55">
        <v>7</v>
      </c>
      <c r="C19" s="37">
        <v>3</v>
      </c>
      <c r="D19" s="161"/>
      <c r="E19" s="162" t="s">
        <v>77</v>
      </c>
      <c r="F19" s="51"/>
      <c r="G19"/>
      <c r="H19" s="55"/>
      <c r="I19" s="161"/>
      <c r="J19" s="162" t="s">
        <v>64</v>
      </c>
      <c r="K19" s="51"/>
    </row>
    <row r="20" spans="2:12" s="48" customFormat="1" ht="20.100000000000001" customHeight="1" thickBot="1">
      <c r="B20" s="165">
        <v>8</v>
      </c>
      <c r="C20" s="166">
        <v>4</v>
      </c>
      <c r="D20" s="130"/>
      <c r="E20" s="167" t="s">
        <v>95</v>
      </c>
      <c r="F20" s="52"/>
      <c r="G20"/>
      <c r="H20" s="55">
        <v>2</v>
      </c>
      <c r="I20" s="161"/>
      <c r="J20" s="162" t="s">
        <v>82</v>
      </c>
      <c r="K20" s="51"/>
    </row>
    <row r="21" spans="2:12" s="48" customFormat="1" ht="20.100000000000001" customHeight="1">
      <c r="B21" s="180"/>
      <c r="C21" s="180">
        <v>0</v>
      </c>
      <c r="D21" s="172"/>
      <c r="E21" s="181">
        <v>0</v>
      </c>
      <c r="F21" s="172"/>
      <c r="G21"/>
      <c r="H21" s="55">
        <v>3</v>
      </c>
      <c r="I21" s="161"/>
      <c r="J21" s="162" t="s">
        <v>88</v>
      </c>
      <c r="K21" s="51"/>
    </row>
    <row r="22" spans="2:12" s="48" customFormat="1" ht="20.100000000000001" customHeight="1">
      <c r="B22" s="13"/>
      <c r="C22" s="13"/>
      <c r="D22" s="139"/>
      <c r="E22" s="177"/>
      <c r="F22" s="139"/>
      <c r="G22"/>
      <c r="H22" s="163">
        <v>6</v>
      </c>
      <c r="I22" s="132"/>
      <c r="J22" s="164" t="s">
        <v>80</v>
      </c>
      <c r="K22" s="53"/>
    </row>
    <row r="23" spans="2:12" s="48" customFormat="1" ht="20.100000000000001" customHeight="1" thickBot="1">
      <c r="B23" s="13"/>
      <c r="C23" s="13"/>
      <c r="D23" s="139"/>
      <c r="E23" s="177"/>
      <c r="F23" s="139"/>
      <c r="G23"/>
      <c r="H23" s="178">
        <v>10</v>
      </c>
      <c r="I23" s="139"/>
      <c r="J23" s="177" t="s">
        <v>85</v>
      </c>
      <c r="K23" s="179"/>
    </row>
    <row r="24" spans="2:12" s="48" customFormat="1" ht="20.100000000000001" customHeight="1">
      <c r="B24" s="13"/>
      <c r="C24" s="13"/>
      <c r="D24" s="139"/>
      <c r="E24" s="177"/>
      <c r="F24" s="139"/>
      <c r="G24" s="1"/>
      <c r="H24" s="180">
        <v>0</v>
      </c>
      <c r="I24" s="172"/>
      <c r="J24" s="181">
        <v>0</v>
      </c>
      <c r="K24" s="172"/>
      <c r="L24" s="139"/>
    </row>
    <row r="25" spans="2:12" s="48" customFormat="1" ht="20.100000000000001" customHeight="1">
      <c r="B25" s="13"/>
      <c r="C25" s="13"/>
      <c r="D25" s="139"/>
      <c r="E25" s="177"/>
      <c r="F25" s="139"/>
      <c r="G25" s="1"/>
      <c r="H25" s="13"/>
      <c r="I25" s="139"/>
      <c r="J25" s="177"/>
      <c r="K25" s="139"/>
      <c r="L25" s="139"/>
    </row>
    <row r="26" spans="2:12" s="48" customFormat="1" ht="20.100000000000001" customHeight="1">
      <c r="B26" s="283" t="s">
        <v>99</v>
      </c>
      <c r="C26" s="283"/>
      <c r="D26" s="283"/>
      <c r="E26" s="283"/>
      <c r="F26" s="283"/>
      <c r="G26" s="283"/>
      <c r="H26" s="283"/>
      <c r="I26" s="283"/>
      <c r="J26" s="283"/>
      <c r="K26" s="283"/>
      <c r="L26" s="283"/>
    </row>
    <row r="27" spans="2:12" s="48" customFormat="1" ht="20.100000000000001" customHeight="1">
      <c r="B27" s="283"/>
      <c r="C27" s="283"/>
      <c r="D27" s="283"/>
      <c r="E27" s="283"/>
      <c r="F27" s="283"/>
      <c r="G27" s="283"/>
      <c r="H27" s="283"/>
      <c r="I27" s="283"/>
      <c r="J27" s="283"/>
      <c r="K27" s="283"/>
      <c r="L27" s="283"/>
    </row>
    <row r="28" spans="2:12" s="139" customFormat="1" ht="20.100000000000001" customHeight="1">
      <c r="B28" s="1"/>
      <c r="C28" s="10"/>
      <c r="D28" s="1"/>
      <c r="E28" s="1"/>
      <c r="F28" s="1"/>
      <c r="G28" s="1"/>
      <c r="H28" s="1"/>
      <c r="I28" s="1"/>
      <c r="J28" s="1"/>
      <c r="K28" s="1"/>
    </row>
    <row r="29" spans="2:12" s="139" customFormat="1" ht="20.100000000000001" customHeight="1">
      <c r="B29" s="1"/>
      <c r="C29" s="10"/>
      <c r="D29" s="1"/>
      <c r="E29" s="1"/>
      <c r="F29" s="1"/>
      <c r="G29" s="1"/>
      <c r="H29" s="1"/>
      <c r="I29" s="1"/>
      <c r="J29" s="1"/>
      <c r="K29" s="1"/>
    </row>
    <row r="30" spans="2:12" s="139" customFormat="1" ht="20.100000000000001" customHeight="1">
      <c r="B30" s="1"/>
      <c r="C30" s="10"/>
      <c r="D30" s="1"/>
      <c r="E30" s="1"/>
      <c r="F30" s="1"/>
      <c r="G30" s="1"/>
      <c r="H30" s="1"/>
      <c r="I30" s="1"/>
      <c r="J30" s="1"/>
      <c r="K30" s="1"/>
    </row>
    <row r="31" spans="2:12" s="139" customFormat="1" ht="20.100000000000001" customHeight="1">
      <c r="B31" s="290"/>
      <c r="C31" s="286"/>
      <c r="D31" s="1"/>
      <c r="E31" s="287"/>
      <c r="F31" s="1"/>
      <c r="G31" s="1"/>
      <c r="H31" s="286"/>
      <c r="I31" s="1"/>
      <c r="J31" s="287"/>
      <c r="K31" s="1"/>
    </row>
    <row r="32" spans="2:12" s="1" customFormat="1" ht="13.5" customHeight="1">
      <c r="B32" s="290"/>
      <c r="C32" s="286"/>
      <c r="E32" s="287"/>
      <c r="H32" s="286"/>
      <c r="J32" s="287"/>
    </row>
    <row r="33" spans="3:10" s="1" customFormat="1" ht="20.100000000000001" customHeight="1">
      <c r="C33" s="10"/>
      <c r="E33" s="183"/>
      <c r="J33" s="183"/>
    </row>
    <row r="34" spans="3:10" s="1" customFormat="1" ht="20.100000000000001" customHeight="1">
      <c r="C34" s="10"/>
      <c r="E34" s="183"/>
      <c r="J34" s="183"/>
    </row>
    <row r="35" spans="3:10" s="1" customFormat="1" ht="20.100000000000001" customHeight="1">
      <c r="C35" s="10"/>
      <c r="E35" s="183"/>
      <c r="J35" s="183"/>
    </row>
    <row r="36" spans="3:10" s="1" customFormat="1" ht="14.25">
      <c r="C36" s="10"/>
      <c r="E36" s="183"/>
      <c r="J36" s="183"/>
    </row>
    <row r="37" spans="3:10" s="1" customFormat="1"/>
    <row r="38" spans="3:10" s="1" customFormat="1"/>
  </sheetData>
  <mergeCells count="14">
    <mergeCell ref="H31:H32"/>
    <mergeCell ref="J31:J32"/>
    <mergeCell ref="H11:H12"/>
    <mergeCell ref="B31:B32"/>
    <mergeCell ref="C31:C32"/>
    <mergeCell ref="E31:E32"/>
    <mergeCell ref="B11:B12"/>
    <mergeCell ref="C11:C12"/>
    <mergeCell ref="E11:E12"/>
    <mergeCell ref="A5:L6"/>
    <mergeCell ref="A2:L3"/>
    <mergeCell ref="B26:L26"/>
    <mergeCell ref="B27:L27"/>
    <mergeCell ref="J11:J12"/>
  </mergeCells>
  <phoneticPr fontId="1"/>
  <pageMargins left="0.6692913385826772" right="0.6692913385826772" top="0.98425196850393704" bottom="0.19685039370078741" header="0.51181102362204722" footer="0.51181102362204722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1"/>
  </sheetPr>
  <dimension ref="B1:BB86"/>
  <sheetViews>
    <sheetView view="pageBreakPreview" topLeftCell="A13" zoomScale="60" zoomScaleNormal="75" workbookViewId="0">
      <selection activeCell="BD17" sqref="BD17"/>
    </sheetView>
  </sheetViews>
  <sheetFormatPr defaultRowHeight="14.25"/>
  <cols>
    <col min="1" max="1" width="5.75" customWidth="1"/>
    <col min="2" max="2" width="0.875" customWidth="1"/>
    <col min="3" max="6" width="5.625" customWidth="1"/>
    <col min="7" max="7" width="5.625" style="9" customWidth="1"/>
    <col min="8" max="8" width="5.25" style="9" customWidth="1"/>
    <col min="9" max="9" width="0.875" customWidth="1"/>
    <col min="10" max="10" width="5.125" customWidth="1"/>
    <col min="11" max="11" width="2" customWidth="1"/>
    <col min="12" max="12" width="5.625" customWidth="1"/>
    <col min="13" max="13" width="2.375" customWidth="1"/>
    <col min="14" max="14" width="5.625" customWidth="1"/>
    <col min="15" max="15" width="2" customWidth="1"/>
    <col min="16" max="16" width="5.625" customWidth="1"/>
    <col min="17" max="17" width="5.125" customWidth="1"/>
    <col min="18" max="18" width="2" customWidth="1"/>
    <col min="19" max="19" width="5.625" customWidth="1"/>
    <col min="20" max="20" width="2.375" customWidth="1"/>
    <col min="21" max="21" width="5.625" customWidth="1"/>
    <col min="22" max="22" width="2" customWidth="1"/>
    <col min="23" max="24" width="5.125" customWidth="1"/>
    <col min="25" max="25" width="2" customWidth="1"/>
    <col min="26" max="26" width="5.625" customWidth="1"/>
    <col min="27" max="27" width="2.5" customWidth="1"/>
    <col min="28" max="28" width="5.625" customWidth="1"/>
    <col min="29" max="29" width="2" customWidth="1"/>
    <col min="30" max="31" width="5.125" customWidth="1"/>
    <col min="32" max="32" width="2" customWidth="1"/>
    <col min="33" max="33" width="5.625" customWidth="1"/>
    <col min="34" max="34" width="2.5" customWidth="1"/>
    <col min="35" max="35" width="5.625" customWidth="1"/>
    <col min="36" max="36" width="2" customWidth="1"/>
    <col min="37" max="38" width="5.125" customWidth="1"/>
    <col min="39" max="39" width="2" customWidth="1"/>
    <col min="40" max="40" width="5.625" customWidth="1"/>
    <col min="41" max="41" width="1.375" customWidth="1"/>
    <col min="42" max="42" width="5.625" customWidth="1"/>
    <col min="43" max="43" width="2" customWidth="1"/>
    <col min="44" max="44" width="4.25" customWidth="1"/>
    <col min="45" max="45" width="5.125" customWidth="1"/>
    <col min="46" max="46" width="2" customWidth="1"/>
    <col min="47" max="47" width="4.5" customWidth="1"/>
    <col min="48" max="48" width="2.5" customWidth="1"/>
    <col min="49" max="49" width="6.75" customWidth="1"/>
    <col min="50" max="50" width="1.25" customWidth="1"/>
    <col min="51" max="52" width="5.125" customWidth="1"/>
    <col min="53" max="53" width="2" customWidth="1"/>
    <col min="54" max="54" width="4.25" customWidth="1"/>
  </cols>
  <sheetData>
    <row r="1" spans="2:54" ht="15" customHeight="1">
      <c r="J1" s="427" t="str">
        <f>男子U14Ｂゾーン!J1</f>
        <v>第　１３回　　京都府Ｕ－14クラブチャンピオンシップ男子バレーボール大会　　　　　　　　　　　　　　　　　　　　　　　　　　　　　　　兼　　第２２回全国ヤングバレーボールクラブ男子優勝大会京都府予選会</v>
      </c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  <c r="AH1" s="427"/>
      <c r="AI1" s="427"/>
      <c r="AJ1" s="427"/>
      <c r="AK1" s="427"/>
      <c r="AL1" s="427"/>
      <c r="AM1" s="427"/>
      <c r="AN1" s="427"/>
      <c r="AO1" s="427"/>
      <c r="AP1" s="427"/>
    </row>
    <row r="2" spans="2:54" ht="15" customHeight="1"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7"/>
      <c r="U2" s="427"/>
      <c r="V2" s="427"/>
      <c r="W2" s="427"/>
      <c r="X2" s="427"/>
      <c r="Y2" s="427"/>
      <c r="Z2" s="427"/>
      <c r="AA2" s="427"/>
      <c r="AB2" s="427"/>
      <c r="AC2" s="427"/>
      <c r="AD2" s="427"/>
      <c r="AE2" s="427"/>
      <c r="AF2" s="427"/>
      <c r="AG2" s="427"/>
      <c r="AH2" s="427"/>
      <c r="AI2" s="427"/>
      <c r="AJ2" s="427"/>
      <c r="AK2" s="427"/>
      <c r="AL2" s="427"/>
      <c r="AM2" s="427"/>
      <c r="AN2" s="427"/>
      <c r="AO2" s="427"/>
      <c r="AP2" s="427"/>
    </row>
    <row r="3" spans="2:54" ht="15" customHeight="1">
      <c r="C3" s="43"/>
      <c r="D3" s="43"/>
      <c r="E3" s="43"/>
      <c r="F3" s="43"/>
      <c r="G3" s="44"/>
      <c r="H3" s="44"/>
      <c r="I3" s="43"/>
      <c r="J3" s="427"/>
      <c r="K3" s="427"/>
      <c r="L3" s="427"/>
      <c r="M3" s="427"/>
      <c r="N3" s="427"/>
      <c r="O3" s="427"/>
      <c r="P3" s="427"/>
      <c r="Q3" s="427"/>
      <c r="R3" s="427"/>
      <c r="S3" s="427"/>
      <c r="T3" s="427"/>
      <c r="U3" s="427"/>
      <c r="V3" s="427"/>
      <c r="W3" s="427"/>
      <c r="X3" s="427"/>
      <c r="Y3" s="427"/>
      <c r="Z3" s="427"/>
      <c r="AA3" s="427"/>
      <c r="AB3" s="427"/>
      <c r="AC3" s="427"/>
      <c r="AD3" s="427"/>
      <c r="AE3" s="427"/>
      <c r="AF3" s="427"/>
      <c r="AG3" s="427"/>
      <c r="AH3" s="427"/>
      <c r="AI3" s="427"/>
      <c r="AJ3" s="427"/>
      <c r="AK3" s="427"/>
      <c r="AL3" s="427"/>
      <c r="AM3" s="427"/>
      <c r="AN3" s="427"/>
      <c r="AO3" s="427"/>
      <c r="AP3" s="427"/>
      <c r="AR3" s="9"/>
      <c r="AS3" s="9"/>
      <c r="AT3" s="9"/>
      <c r="AU3" s="9"/>
      <c r="AV3" s="9"/>
      <c r="AW3" s="9"/>
      <c r="AX3" s="9"/>
      <c r="AY3" s="9"/>
      <c r="AZ3" s="9"/>
    </row>
    <row r="4" spans="2:54" ht="15" customHeight="1">
      <c r="C4" s="43"/>
      <c r="D4" s="43"/>
      <c r="E4" s="43"/>
      <c r="F4" s="43"/>
      <c r="G4" s="44"/>
      <c r="H4" s="44"/>
      <c r="I4" s="43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/>
      <c r="V4" s="427"/>
      <c r="W4" s="427"/>
      <c r="X4" s="427"/>
      <c r="Y4" s="427"/>
      <c r="Z4" s="427"/>
      <c r="AA4" s="427"/>
      <c r="AB4" s="427"/>
      <c r="AC4" s="427"/>
      <c r="AD4" s="427"/>
      <c r="AE4" s="427"/>
      <c r="AF4" s="427"/>
      <c r="AG4" s="427"/>
      <c r="AH4" s="427"/>
      <c r="AI4" s="427"/>
      <c r="AJ4" s="427"/>
      <c r="AK4" s="427"/>
      <c r="AL4" s="427"/>
      <c r="AM4" s="427"/>
      <c r="AN4" s="427"/>
      <c r="AO4" s="427"/>
      <c r="AP4" s="427"/>
      <c r="AR4" s="9"/>
      <c r="AS4" s="357" t="s">
        <v>44</v>
      </c>
      <c r="AT4" s="357"/>
      <c r="AU4" s="357"/>
      <c r="AV4" s="36"/>
      <c r="AW4" s="357" t="s">
        <v>51</v>
      </c>
      <c r="AX4" s="357"/>
      <c r="AY4" s="357"/>
      <c r="AZ4" s="357"/>
    </row>
    <row r="5" spans="2:54" ht="24.95" customHeight="1">
      <c r="C5" s="465" t="s">
        <v>18</v>
      </c>
      <c r="D5" s="465"/>
      <c r="E5" s="465" t="s">
        <v>70</v>
      </c>
      <c r="F5" s="465"/>
      <c r="G5" s="455" t="s">
        <v>68</v>
      </c>
      <c r="H5" s="455"/>
      <c r="I5" s="455"/>
      <c r="J5" s="455"/>
      <c r="K5" s="455"/>
      <c r="L5" s="35"/>
      <c r="M5" s="35"/>
      <c r="N5" s="35"/>
      <c r="O5" s="35"/>
      <c r="P5" s="35"/>
      <c r="Q5" s="381" t="s">
        <v>72</v>
      </c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1"/>
      <c r="AK5" s="381"/>
      <c r="AL5" s="381"/>
      <c r="AM5" s="35"/>
      <c r="AN5" s="35"/>
      <c r="AO5" s="35"/>
      <c r="AP5" s="35"/>
      <c r="AR5" s="9"/>
      <c r="AS5" s="357" t="s">
        <v>45</v>
      </c>
      <c r="AT5" s="357"/>
      <c r="AU5" s="357"/>
      <c r="AV5" s="357"/>
      <c r="AW5" s="357"/>
      <c r="AX5" s="357"/>
      <c r="AY5" s="357"/>
      <c r="AZ5" s="36"/>
    </row>
    <row r="6" spans="2:54" ht="15" customHeight="1" thickBot="1"/>
    <row r="7" spans="2:54" ht="24" customHeight="1" thickTop="1">
      <c r="B7" s="407" t="s">
        <v>15</v>
      </c>
      <c r="C7" s="408"/>
      <c r="D7" s="408"/>
      <c r="E7" s="408"/>
      <c r="F7" s="408"/>
      <c r="G7" s="408"/>
      <c r="H7" s="408"/>
      <c r="I7" s="409"/>
      <c r="J7" s="449" t="str">
        <f>C10</f>
        <v>Ｗｉｎｄｓ</v>
      </c>
      <c r="K7" s="450"/>
      <c r="L7" s="450"/>
      <c r="M7" s="450"/>
      <c r="N7" s="450"/>
      <c r="O7" s="450"/>
      <c r="P7" s="451"/>
      <c r="Q7" s="450" t="str">
        <f>C15</f>
        <v>京都匠ヤング</v>
      </c>
      <c r="R7" s="450"/>
      <c r="S7" s="450"/>
      <c r="T7" s="450"/>
      <c r="U7" s="450"/>
      <c r="V7" s="450"/>
      <c r="W7" s="450"/>
      <c r="X7" s="449" t="str">
        <f>C20</f>
        <v>Ｎｏｒｔｈ　Ｂｒａｖｅｓ</v>
      </c>
      <c r="Y7" s="450"/>
      <c r="Z7" s="450"/>
      <c r="AA7" s="450"/>
      <c r="AB7" s="450"/>
      <c r="AC7" s="450"/>
      <c r="AD7" s="451"/>
      <c r="AE7" s="449" t="str">
        <f>C25</f>
        <v>Ｂｅｓｔ　Ｂｕｄｄｉｅｓ</v>
      </c>
      <c r="AF7" s="450"/>
      <c r="AG7" s="450"/>
      <c r="AH7" s="450"/>
      <c r="AI7" s="450"/>
      <c r="AJ7" s="450"/>
      <c r="AK7" s="451"/>
      <c r="AL7" s="413" t="s">
        <v>23</v>
      </c>
      <c r="AM7" s="414"/>
      <c r="AN7" s="414"/>
      <c r="AO7" s="415"/>
      <c r="AP7" s="352" t="s">
        <v>20</v>
      </c>
      <c r="AQ7" s="353"/>
      <c r="AR7" s="354"/>
      <c r="AS7" s="352" t="s">
        <v>21</v>
      </c>
      <c r="AT7" s="353"/>
      <c r="AU7" s="354"/>
      <c r="AV7" s="352" t="s">
        <v>25</v>
      </c>
      <c r="AW7" s="353"/>
      <c r="AX7" s="354"/>
      <c r="AY7" s="352" t="s">
        <v>24</v>
      </c>
      <c r="AZ7" s="353"/>
      <c r="BA7" s="354"/>
      <c r="BB7" s="1"/>
    </row>
    <row r="8" spans="2:54" ht="24" customHeight="1" thickBot="1">
      <c r="B8" s="410"/>
      <c r="C8" s="411"/>
      <c r="D8" s="411"/>
      <c r="E8" s="411"/>
      <c r="F8" s="411"/>
      <c r="G8" s="411"/>
      <c r="H8" s="411"/>
      <c r="I8" s="412"/>
      <c r="J8" s="452"/>
      <c r="K8" s="453"/>
      <c r="L8" s="453"/>
      <c r="M8" s="453"/>
      <c r="N8" s="453"/>
      <c r="O8" s="453"/>
      <c r="P8" s="454"/>
      <c r="Q8" s="453"/>
      <c r="R8" s="453"/>
      <c r="S8" s="453"/>
      <c r="T8" s="453"/>
      <c r="U8" s="453"/>
      <c r="V8" s="453"/>
      <c r="W8" s="453"/>
      <c r="X8" s="452"/>
      <c r="Y8" s="453"/>
      <c r="Z8" s="453"/>
      <c r="AA8" s="453"/>
      <c r="AB8" s="453"/>
      <c r="AC8" s="453"/>
      <c r="AD8" s="454"/>
      <c r="AE8" s="452"/>
      <c r="AF8" s="453"/>
      <c r="AG8" s="453"/>
      <c r="AH8" s="453"/>
      <c r="AI8" s="453"/>
      <c r="AJ8" s="453"/>
      <c r="AK8" s="454"/>
      <c r="AL8" s="416"/>
      <c r="AM8" s="417"/>
      <c r="AN8" s="417"/>
      <c r="AO8" s="418"/>
      <c r="AP8" s="349"/>
      <c r="AQ8" s="350"/>
      <c r="AR8" s="351"/>
      <c r="AS8" s="349" t="s">
        <v>26</v>
      </c>
      <c r="AT8" s="350"/>
      <c r="AU8" s="351"/>
      <c r="AV8" s="349" t="s">
        <v>22</v>
      </c>
      <c r="AW8" s="350"/>
      <c r="AX8" s="351"/>
      <c r="AY8" s="349" t="s">
        <v>22</v>
      </c>
      <c r="AZ8" s="350"/>
      <c r="BA8" s="351"/>
      <c r="BB8" s="1"/>
    </row>
    <row r="9" spans="2:54" ht="24" customHeight="1" thickTop="1" thickBot="1">
      <c r="B9" s="25"/>
      <c r="C9" s="95">
        <v>1</v>
      </c>
      <c r="D9" s="96"/>
      <c r="E9" s="96"/>
      <c r="F9" s="96"/>
      <c r="G9" s="97"/>
      <c r="H9" s="97"/>
      <c r="I9" s="98"/>
      <c r="J9" s="456"/>
      <c r="K9" s="457"/>
      <c r="L9" s="457"/>
      <c r="M9" s="457"/>
      <c r="N9" s="457"/>
      <c r="O9" s="457"/>
      <c r="P9" s="458"/>
      <c r="Q9" s="72"/>
      <c r="R9" s="62"/>
      <c r="S9" s="115"/>
      <c r="T9" s="64"/>
      <c r="U9" s="118"/>
      <c r="V9" s="62"/>
      <c r="W9" s="65"/>
      <c r="X9" s="72"/>
      <c r="Y9" s="62"/>
      <c r="Z9" s="118"/>
      <c r="AA9" s="64"/>
      <c r="AB9" s="118"/>
      <c r="AC9" s="62"/>
      <c r="AD9" s="62"/>
      <c r="AE9" s="72"/>
      <c r="AF9" s="62"/>
      <c r="AG9" s="115"/>
      <c r="AH9" s="64"/>
      <c r="AI9" s="124"/>
      <c r="AJ9" s="62"/>
      <c r="AK9" s="62"/>
      <c r="AL9" s="419">
        <v>1</v>
      </c>
      <c r="AM9" s="420"/>
      <c r="AN9" s="423" t="s">
        <v>27</v>
      </c>
      <c r="AO9" s="424"/>
      <c r="AP9" s="394">
        <f>N32</f>
        <v>1</v>
      </c>
      <c r="AQ9" s="394"/>
      <c r="AR9" s="394"/>
      <c r="AS9" s="394">
        <f>Z32</f>
        <v>1</v>
      </c>
      <c r="AT9" s="394"/>
      <c r="AU9" s="394"/>
      <c r="AV9" s="394">
        <f>AG32</f>
        <v>1</v>
      </c>
      <c r="AW9" s="394"/>
      <c r="AX9" s="394"/>
      <c r="AY9" s="355">
        <f>AX32</f>
        <v>1</v>
      </c>
      <c r="AZ9" s="355"/>
      <c r="BA9" s="355"/>
    </row>
    <row r="10" spans="2:54" ht="24" customHeight="1" thickBot="1">
      <c r="B10" s="32"/>
      <c r="C10" s="305" t="str">
        <f>VLOOKUP(C9,参加チーム・抽選Ｎｏ!$C$12:$E$31,3,FALSE)</f>
        <v>Ｗｉｎｄｓ</v>
      </c>
      <c r="D10" s="305"/>
      <c r="E10" s="305"/>
      <c r="F10" s="305"/>
      <c r="G10" s="305"/>
      <c r="H10" s="305"/>
      <c r="I10" s="99"/>
      <c r="J10" s="459"/>
      <c r="K10" s="460"/>
      <c r="L10" s="460"/>
      <c r="M10" s="460"/>
      <c r="N10" s="460"/>
      <c r="O10" s="460"/>
      <c r="P10" s="461"/>
      <c r="Q10" s="72"/>
      <c r="R10" s="63"/>
      <c r="S10" s="116">
        <v>21</v>
      </c>
      <c r="T10" s="64" t="s">
        <v>19</v>
      </c>
      <c r="U10" s="116">
        <v>16</v>
      </c>
      <c r="V10" s="63"/>
      <c r="W10" s="65"/>
      <c r="X10" s="72"/>
      <c r="Y10" s="63"/>
      <c r="Z10" s="116">
        <v>21</v>
      </c>
      <c r="AA10" s="64" t="s">
        <v>19</v>
      </c>
      <c r="AB10" s="116">
        <v>8</v>
      </c>
      <c r="AC10" s="63"/>
      <c r="AD10" s="62"/>
      <c r="AE10" s="72"/>
      <c r="AF10" s="63"/>
      <c r="AG10" s="116">
        <v>21</v>
      </c>
      <c r="AH10" s="64" t="s">
        <v>19</v>
      </c>
      <c r="AI10" s="116">
        <v>1</v>
      </c>
      <c r="AJ10" s="63"/>
      <c r="AK10" s="62"/>
      <c r="AL10" s="421"/>
      <c r="AM10" s="422"/>
      <c r="AN10" s="425"/>
      <c r="AO10" s="426"/>
      <c r="AP10" s="395"/>
      <c r="AQ10" s="395"/>
      <c r="AR10" s="395"/>
      <c r="AS10" s="395"/>
      <c r="AT10" s="395"/>
      <c r="AU10" s="395"/>
      <c r="AV10" s="395"/>
      <c r="AW10" s="395"/>
      <c r="AX10" s="395"/>
      <c r="AY10" s="356"/>
      <c r="AZ10" s="356"/>
      <c r="BA10" s="356"/>
    </row>
    <row r="11" spans="2:54" ht="24" customHeight="1" thickBot="1">
      <c r="B11" s="32"/>
      <c r="C11" s="305"/>
      <c r="D11" s="305"/>
      <c r="E11" s="305"/>
      <c r="F11" s="305"/>
      <c r="G11" s="305"/>
      <c r="H11" s="305"/>
      <c r="I11" s="99"/>
      <c r="J11" s="459"/>
      <c r="K11" s="460"/>
      <c r="L11" s="460"/>
      <c r="M11" s="460"/>
      <c r="N11" s="460"/>
      <c r="O11" s="460"/>
      <c r="P11" s="461"/>
      <c r="Q11" s="133">
        <f>IF($S$10&gt;$U$10,"1",)+IF($S$11&gt;$U$11,"1",)+IF($S$12&gt;$U$12,"1",)</f>
        <v>1</v>
      </c>
      <c r="R11" s="63"/>
      <c r="S11" s="116"/>
      <c r="T11" s="64"/>
      <c r="U11" s="116"/>
      <c r="V11" s="63"/>
      <c r="W11" s="134">
        <f>IF($S$10&lt;$U$10,"1",)+IF($S$11&lt;$U$11,"1",)+IF($S$12&lt;$U$12,"1",)</f>
        <v>0</v>
      </c>
      <c r="X11" s="133">
        <f>IF($Z$10&gt;$AB$10,"1",)+IF($Z$11&gt;$AB$11,"1",)+IF($Z$12&gt;$AB$12,"1",)</f>
        <v>1</v>
      </c>
      <c r="Y11" s="63"/>
      <c r="Z11" s="116"/>
      <c r="AA11" s="64"/>
      <c r="AB11" s="116"/>
      <c r="AC11" s="63"/>
      <c r="AD11" s="135">
        <f>IF($Z$10&lt;$AB$10,"1",)+IF($Z$11&lt;$AB$11,"1",)+IF($Z$12&lt;$AB$12,"1",)</f>
        <v>0</v>
      </c>
      <c r="AE11" s="133">
        <f>IF($AG$10&gt;$AI$10,"1",)+IF($AG$11&gt;$AI$11,"1",)+IF($AG$12&gt;$AI$12,"1",)</f>
        <v>1</v>
      </c>
      <c r="AF11" s="63"/>
      <c r="AG11" s="116"/>
      <c r="AH11" s="64"/>
      <c r="AI11" s="116"/>
      <c r="AJ11" s="63"/>
      <c r="AK11" s="135">
        <f>IF($AG$10&lt;$AI$10,"1",)+IF($AG$11&lt;$AI$11,"1",)+IF($AG$12&lt;$AI$12,"1",)</f>
        <v>0</v>
      </c>
      <c r="AL11" s="421"/>
      <c r="AM11" s="422"/>
      <c r="AN11" s="425"/>
      <c r="AO11" s="426"/>
      <c r="AP11" s="395"/>
      <c r="AQ11" s="395"/>
      <c r="AR11" s="395"/>
      <c r="AS11" s="395"/>
      <c r="AT11" s="395"/>
      <c r="AU11" s="395"/>
      <c r="AV11" s="395"/>
      <c r="AW11" s="395"/>
      <c r="AX11" s="395"/>
      <c r="AY11" s="356"/>
      <c r="AZ11" s="356"/>
      <c r="BA11" s="356"/>
    </row>
    <row r="12" spans="2:54" ht="24" customHeight="1" thickBot="1">
      <c r="B12" s="16"/>
      <c r="C12" s="84">
        <f>IF(Q11&gt;W11,"１",)+IF(X11&gt;AD11,"1",)+IF(AE11&gt;AK11,"1",)</f>
        <v>3</v>
      </c>
      <c r="D12" s="100" t="s">
        <v>4</v>
      </c>
      <c r="E12" s="84">
        <f>IF(Q11&lt;W11,"1",)+IF(X11&lt;AD11,"1")+IF(AE11&lt;AK11,"1")</f>
        <v>0</v>
      </c>
      <c r="F12" s="100" t="s">
        <v>5</v>
      </c>
      <c r="G12" s="277">
        <f>IF(Q11=1,"1",IF(Q11=0,"0",))+IF(X11=1,"1",IF(X11=0,"0",))+IF(AE11=1,"1",IF(AE11=0,"0"))</f>
        <v>3</v>
      </c>
      <c r="H12" s="278" t="s">
        <v>47</v>
      </c>
      <c r="I12" s="101"/>
      <c r="J12" s="459"/>
      <c r="K12" s="460"/>
      <c r="L12" s="460"/>
      <c r="M12" s="460"/>
      <c r="N12" s="460"/>
      <c r="O12" s="460"/>
      <c r="P12" s="461"/>
      <c r="Q12" s="56" t="str">
        <f>IF(Q11=W11,"△",IF(Q11&lt;&gt;"",IF(Q11&gt;W11,"○","●"),""))</f>
        <v>○</v>
      </c>
      <c r="R12" s="63"/>
      <c r="S12" s="116"/>
      <c r="T12" s="64" t="s">
        <v>0</v>
      </c>
      <c r="U12" s="116"/>
      <c r="V12" s="63"/>
      <c r="W12" s="89" t="str">
        <f>IF(Q11=W11,"△",IF(Q11&lt;&gt;"",IF(Q11&lt;W11,"○","●"),""))</f>
        <v>●</v>
      </c>
      <c r="X12" s="78" t="str">
        <f>IF(X11=AD11,"△",IF(X11&lt;&gt;"",IF(X11&gt;AD11,"○","●"),""))</f>
        <v>○</v>
      </c>
      <c r="Y12" s="63"/>
      <c r="Z12" s="116"/>
      <c r="AA12" s="64" t="s">
        <v>0</v>
      </c>
      <c r="AB12" s="116"/>
      <c r="AC12" s="63"/>
      <c r="AD12" s="86" t="str">
        <f>IF(X11=AD11,"△",IF(X11&lt;&gt;"",IF(X11&lt;AD11,"○","●"),""))</f>
        <v>●</v>
      </c>
      <c r="AE12" s="78" t="str">
        <f>IF(AE11=AK11,"△",IF(AE11&lt;&gt;"",IF(AE11&gt;AK11,"○","●"),""))</f>
        <v>○</v>
      </c>
      <c r="AF12" s="63"/>
      <c r="AG12" s="116"/>
      <c r="AH12" s="64" t="s">
        <v>0</v>
      </c>
      <c r="AI12" s="116"/>
      <c r="AJ12" s="63"/>
      <c r="AK12" s="86" t="str">
        <f>IF(AE11=AK11,"△",IF(AE11&lt;&gt;"",IF(AE11&lt;AK11,"○","●"),""))</f>
        <v>●</v>
      </c>
      <c r="AL12" s="421"/>
      <c r="AM12" s="422"/>
      <c r="AN12" s="425"/>
      <c r="AO12" s="426"/>
      <c r="AP12" s="395"/>
      <c r="AQ12" s="395"/>
      <c r="AR12" s="395"/>
      <c r="AS12" s="395"/>
      <c r="AT12" s="395"/>
      <c r="AU12" s="395"/>
      <c r="AV12" s="395"/>
      <c r="AW12" s="395"/>
      <c r="AX12" s="395"/>
      <c r="AY12" s="356"/>
      <c r="AZ12" s="356"/>
      <c r="BA12" s="356"/>
    </row>
    <row r="13" spans="2:54" ht="24" customHeight="1" thickBot="1">
      <c r="B13" s="16"/>
      <c r="C13" s="82">
        <f>SUM(Q13+X13+AE13)</f>
        <v>9</v>
      </c>
      <c r="D13" s="83" t="s">
        <v>43</v>
      </c>
      <c r="E13" s="102"/>
      <c r="F13" s="85"/>
      <c r="G13" s="102"/>
      <c r="H13" s="102"/>
      <c r="I13" s="103"/>
      <c r="J13" s="462"/>
      <c r="K13" s="463"/>
      <c r="L13" s="463"/>
      <c r="M13" s="463"/>
      <c r="N13" s="463"/>
      <c r="O13" s="463"/>
      <c r="P13" s="464"/>
      <c r="Q13" s="78" t="str">
        <f>IF(Q11=0,0,IF(Q11=W11,1,IF(Q11&lt;&gt;"",IF(Q11&gt;W11,"3","0"),"")))</f>
        <v>3</v>
      </c>
      <c r="R13" s="104"/>
      <c r="S13" s="117"/>
      <c r="T13" s="69"/>
      <c r="U13" s="119"/>
      <c r="V13" s="104"/>
      <c r="W13" s="80">
        <f>IF(W11=0,0,IF(W11=Q11,1,IF(W11&lt;&gt;"",IF(Q11&lt;W11,"3","0"),"")))</f>
        <v>0</v>
      </c>
      <c r="X13" s="78" t="str">
        <f>IF(X11=0,0,IF(X11=AD11,1,IF(X11&lt;&gt;"",IF(X11&gt;AD11,"3","0"),"")))</f>
        <v>3</v>
      </c>
      <c r="Y13" s="104"/>
      <c r="Z13" s="120"/>
      <c r="AA13" s="69"/>
      <c r="AB13" s="120"/>
      <c r="AC13" s="104"/>
      <c r="AD13" s="80">
        <f>IF(AD11=0,0,IF(AD11=X11,1,IF(AD11&lt;&gt;"",IF(X11&lt;AD11,"3","0"),"")))</f>
        <v>0</v>
      </c>
      <c r="AE13" s="78" t="str">
        <f>IF(AE11=0,0,IF(AE11=AK11,1,IF(AE11&lt;&gt;"",IF(AE11&gt;AK11,"3","0"),"")))</f>
        <v>3</v>
      </c>
      <c r="AF13" s="104"/>
      <c r="AG13" s="117"/>
      <c r="AH13" s="69"/>
      <c r="AI13" s="120"/>
      <c r="AJ13" s="104"/>
      <c r="AK13" s="80">
        <f>IF(AK11=0,0,IF(AK11=AE11,1,IF(AK11&lt;&gt;"",IF(AE11&lt;AK11,"3","0"),"")))</f>
        <v>0</v>
      </c>
      <c r="AL13" s="421"/>
      <c r="AM13" s="422"/>
      <c r="AN13" s="425"/>
      <c r="AO13" s="426"/>
      <c r="AP13" s="395"/>
      <c r="AQ13" s="395"/>
      <c r="AR13" s="395"/>
      <c r="AS13" s="395"/>
      <c r="AT13" s="395"/>
      <c r="AU13" s="395"/>
      <c r="AV13" s="395"/>
      <c r="AW13" s="395"/>
      <c r="AX13" s="395"/>
      <c r="AY13" s="356"/>
      <c r="AZ13" s="356"/>
      <c r="BA13" s="356"/>
    </row>
    <row r="14" spans="2:54" ht="24" customHeight="1" thickBot="1">
      <c r="B14" s="26"/>
      <c r="C14" s="105">
        <v>2</v>
      </c>
      <c r="D14" s="106"/>
      <c r="E14" s="106"/>
      <c r="F14" s="106"/>
      <c r="G14" s="107"/>
      <c r="H14" s="107"/>
      <c r="I14" s="108"/>
      <c r="J14" s="58"/>
      <c r="K14" s="58"/>
      <c r="L14" s="59"/>
      <c r="M14" s="60"/>
      <c r="N14" s="59"/>
      <c r="O14" s="58"/>
      <c r="P14" s="61"/>
      <c r="Q14" s="440"/>
      <c r="R14" s="441"/>
      <c r="S14" s="441"/>
      <c r="T14" s="441"/>
      <c r="U14" s="441"/>
      <c r="V14" s="441"/>
      <c r="W14" s="442"/>
      <c r="X14" s="71"/>
      <c r="Y14" s="58"/>
      <c r="Z14" s="121"/>
      <c r="AA14" s="60"/>
      <c r="AB14" s="122"/>
      <c r="AC14" s="58"/>
      <c r="AD14" s="58"/>
      <c r="AE14" s="71"/>
      <c r="AF14" s="58"/>
      <c r="AG14" s="123"/>
      <c r="AH14" s="60"/>
      <c r="AI14" s="122"/>
      <c r="AJ14" s="58"/>
      <c r="AK14" s="58"/>
      <c r="AL14" s="421">
        <v>2</v>
      </c>
      <c r="AM14" s="422"/>
      <c r="AN14" s="425" t="s">
        <v>27</v>
      </c>
      <c r="AO14" s="426"/>
      <c r="AP14" s="395">
        <f>N33</f>
        <v>2</v>
      </c>
      <c r="AQ14" s="395"/>
      <c r="AR14" s="395"/>
      <c r="AS14" s="395">
        <f>Z33</f>
        <v>2</v>
      </c>
      <c r="AT14" s="395"/>
      <c r="AU14" s="395"/>
      <c r="AV14" s="395">
        <f>AG33</f>
        <v>2</v>
      </c>
      <c r="AW14" s="395"/>
      <c r="AX14" s="395"/>
      <c r="AY14" s="356">
        <f>AX33</f>
        <v>2</v>
      </c>
      <c r="AZ14" s="356"/>
      <c r="BA14" s="356"/>
    </row>
    <row r="15" spans="2:54" ht="24" customHeight="1" thickBot="1">
      <c r="B15" s="32"/>
      <c r="C15" s="305" t="str">
        <f>VLOOKUP(C14,参加チーム・抽選Ｎｏ!$C$12:$E$31,3,FALSE)</f>
        <v>京都匠ヤング</v>
      </c>
      <c r="D15" s="305"/>
      <c r="E15" s="305"/>
      <c r="F15" s="305"/>
      <c r="G15" s="305"/>
      <c r="H15" s="305"/>
      <c r="I15" s="99"/>
      <c r="J15" s="62"/>
      <c r="K15" s="63"/>
      <c r="L15" s="94">
        <f>U10</f>
        <v>16</v>
      </c>
      <c r="M15" s="64" t="s">
        <v>16</v>
      </c>
      <c r="N15" s="94">
        <f>S10</f>
        <v>21</v>
      </c>
      <c r="O15" s="63"/>
      <c r="P15" s="65"/>
      <c r="Q15" s="443"/>
      <c r="R15" s="444"/>
      <c r="S15" s="444"/>
      <c r="T15" s="444"/>
      <c r="U15" s="444"/>
      <c r="V15" s="444"/>
      <c r="W15" s="445"/>
      <c r="X15" s="72"/>
      <c r="Y15" s="63"/>
      <c r="Z15" s="116">
        <v>21</v>
      </c>
      <c r="AA15" s="64" t="s">
        <v>16</v>
      </c>
      <c r="AB15" s="116">
        <v>3</v>
      </c>
      <c r="AC15" s="63"/>
      <c r="AD15" s="62"/>
      <c r="AE15" s="72"/>
      <c r="AF15" s="63"/>
      <c r="AG15" s="116">
        <v>21</v>
      </c>
      <c r="AH15" s="64" t="s">
        <v>16</v>
      </c>
      <c r="AI15" s="116">
        <v>2</v>
      </c>
      <c r="AJ15" s="63"/>
      <c r="AK15" s="62"/>
      <c r="AL15" s="421"/>
      <c r="AM15" s="422"/>
      <c r="AN15" s="425"/>
      <c r="AO15" s="426"/>
      <c r="AP15" s="395"/>
      <c r="AQ15" s="395"/>
      <c r="AR15" s="395"/>
      <c r="AS15" s="395"/>
      <c r="AT15" s="395"/>
      <c r="AU15" s="395"/>
      <c r="AV15" s="395"/>
      <c r="AW15" s="395"/>
      <c r="AX15" s="395"/>
      <c r="AY15" s="356"/>
      <c r="AZ15" s="356"/>
      <c r="BA15" s="356"/>
    </row>
    <row r="16" spans="2:54" ht="24" customHeight="1" thickBot="1">
      <c r="B16" s="32"/>
      <c r="C16" s="305"/>
      <c r="D16" s="305"/>
      <c r="E16" s="305"/>
      <c r="F16" s="305"/>
      <c r="G16" s="305"/>
      <c r="H16" s="305"/>
      <c r="I16" s="99"/>
      <c r="J16" s="66">
        <f>W11</f>
        <v>0</v>
      </c>
      <c r="K16" s="63"/>
      <c r="L16" s="94">
        <f>U11</f>
        <v>0</v>
      </c>
      <c r="M16" s="64"/>
      <c r="N16" s="94">
        <f>S11</f>
        <v>0</v>
      </c>
      <c r="O16" s="63"/>
      <c r="P16" s="67">
        <f>Q11</f>
        <v>1</v>
      </c>
      <c r="Q16" s="443"/>
      <c r="R16" s="444"/>
      <c r="S16" s="444"/>
      <c r="T16" s="444"/>
      <c r="U16" s="444"/>
      <c r="V16" s="444"/>
      <c r="W16" s="445"/>
      <c r="X16" s="137">
        <f>IF($Z$15&gt;$AB$15,"1",)+IF($Z$16&gt;$AB$16,"1",)+IF($Z$17&gt;$AB$17,"1",)</f>
        <v>1</v>
      </c>
      <c r="Y16" s="63"/>
      <c r="Z16" s="116"/>
      <c r="AA16" s="64"/>
      <c r="AB16" s="116"/>
      <c r="AC16" s="63"/>
      <c r="AD16" s="135">
        <f>IF($Z$15&lt;$AB$15,"1",)+IF($Z$16&lt;$AB$16,"1",)+IF($Z$17&lt;$AB$17,"1",)</f>
        <v>0</v>
      </c>
      <c r="AE16" s="133">
        <f>IF($AG$15&gt;$AI$15,"1",)+IF($AG$16&gt;$AI$16,"1",)+IF($AG$17&gt;$AI$17,"1",)</f>
        <v>1</v>
      </c>
      <c r="AF16" s="63"/>
      <c r="AG16" s="116"/>
      <c r="AH16" s="64"/>
      <c r="AI16" s="116"/>
      <c r="AJ16" s="63"/>
      <c r="AK16" s="135">
        <f>IF($AG$15&lt;$AI$15,"1",)+IF($AG$16&lt;$AI$16,"1",)+IF($AG$17&lt;$AI$17,"1",)</f>
        <v>0</v>
      </c>
      <c r="AL16" s="421"/>
      <c r="AM16" s="422"/>
      <c r="AN16" s="425"/>
      <c r="AO16" s="426"/>
      <c r="AP16" s="395"/>
      <c r="AQ16" s="395"/>
      <c r="AR16" s="395"/>
      <c r="AS16" s="395"/>
      <c r="AT16" s="395"/>
      <c r="AU16" s="395"/>
      <c r="AV16" s="395"/>
      <c r="AW16" s="395"/>
      <c r="AX16" s="395"/>
      <c r="AY16" s="356"/>
      <c r="AZ16" s="356"/>
      <c r="BA16" s="356"/>
    </row>
    <row r="17" spans="2:54" ht="24" customHeight="1" thickBot="1">
      <c r="B17" s="16"/>
      <c r="C17" s="84">
        <f>IF(J16&gt;P16,"１",)+IF(X16&gt;AD16,"1",)+IF(AE16&gt;AK16,"1",)</f>
        <v>2</v>
      </c>
      <c r="D17" s="100" t="s">
        <v>4</v>
      </c>
      <c r="E17" s="84">
        <f>IF(J16&lt;P16,"1",)+IF(X16&lt;AD16,"1")+IF(AE16&lt;AK16,"1")</f>
        <v>1</v>
      </c>
      <c r="F17" s="100" t="s">
        <v>5</v>
      </c>
      <c r="G17" s="277">
        <f>IF(J16=1,"1",IF(J16=0,"0",))+IF(X16=1,"1",IF(X16=0,"0",))+IF(AE16=1,"1",IF(AE16=0,"0"))</f>
        <v>2</v>
      </c>
      <c r="H17" s="278" t="s">
        <v>47</v>
      </c>
      <c r="I17" s="101"/>
      <c r="J17" s="68" t="str">
        <f>W12</f>
        <v>●</v>
      </c>
      <c r="K17" s="63"/>
      <c r="L17" s="94">
        <f>U12</f>
        <v>0</v>
      </c>
      <c r="M17" s="64" t="s">
        <v>0</v>
      </c>
      <c r="N17" s="94">
        <f>S12</f>
        <v>0</v>
      </c>
      <c r="O17" s="63"/>
      <c r="P17" s="80" t="str">
        <f>Q12</f>
        <v>○</v>
      </c>
      <c r="Q17" s="443"/>
      <c r="R17" s="444"/>
      <c r="S17" s="444"/>
      <c r="T17" s="444"/>
      <c r="U17" s="444"/>
      <c r="V17" s="444"/>
      <c r="W17" s="445"/>
      <c r="X17" s="78" t="str">
        <f>IF(X16=AD16,"△",IF(X16&lt;&gt;"",IF(X16&gt;AD16,"○","●"),""))</f>
        <v>○</v>
      </c>
      <c r="Y17" s="63"/>
      <c r="Z17" s="116"/>
      <c r="AA17" s="64" t="s">
        <v>0</v>
      </c>
      <c r="AB17" s="116"/>
      <c r="AC17" s="63"/>
      <c r="AD17" s="86" t="str">
        <f>IF(X16=AD16,"△",IF(X16&lt;&gt;"",IF(X16&lt;AD16,"○","●"),""))</f>
        <v>●</v>
      </c>
      <c r="AE17" s="78" t="str">
        <f>IF(AE16=AK16,"△",IF(AE16&lt;&gt;"",IF(AE16&gt;AK16,"○","●"),""))</f>
        <v>○</v>
      </c>
      <c r="AF17" s="63"/>
      <c r="AG17" s="116"/>
      <c r="AH17" s="64" t="s">
        <v>0</v>
      </c>
      <c r="AI17" s="116"/>
      <c r="AJ17" s="63"/>
      <c r="AK17" s="86" t="str">
        <f>IF(AE16=AK16,"△",IF(AE16&lt;&gt;"",IF(AE16&lt;AK16,"○","●"),""))</f>
        <v>●</v>
      </c>
      <c r="AL17" s="421"/>
      <c r="AM17" s="422"/>
      <c r="AN17" s="425"/>
      <c r="AO17" s="426"/>
      <c r="AP17" s="395"/>
      <c r="AQ17" s="395"/>
      <c r="AR17" s="395"/>
      <c r="AS17" s="395"/>
      <c r="AT17" s="395"/>
      <c r="AU17" s="395"/>
      <c r="AV17" s="395"/>
      <c r="AW17" s="395"/>
      <c r="AX17" s="395"/>
      <c r="AY17" s="356"/>
      <c r="AZ17" s="356"/>
      <c r="BA17" s="356"/>
    </row>
    <row r="18" spans="2:54" ht="24" customHeight="1" thickBot="1">
      <c r="B18" s="17"/>
      <c r="C18" s="83">
        <f>SUM(J18+X18+AE18)</f>
        <v>6</v>
      </c>
      <c r="D18" s="83" t="s">
        <v>43</v>
      </c>
      <c r="E18" s="102"/>
      <c r="F18" s="85"/>
      <c r="G18" s="102"/>
      <c r="H18" s="102"/>
      <c r="I18" s="103"/>
      <c r="J18" s="92">
        <f>W13</f>
        <v>0</v>
      </c>
      <c r="K18" s="69"/>
      <c r="L18" s="70"/>
      <c r="M18" s="69"/>
      <c r="N18" s="70"/>
      <c r="O18" s="69"/>
      <c r="P18" s="93" t="str">
        <f>Q13</f>
        <v>3</v>
      </c>
      <c r="Q18" s="446"/>
      <c r="R18" s="447"/>
      <c r="S18" s="447"/>
      <c r="T18" s="447"/>
      <c r="U18" s="447"/>
      <c r="V18" s="447"/>
      <c r="W18" s="448"/>
      <c r="X18" s="78" t="str">
        <f>IF(X16=0,0,IF(X16=AD16,1,IF(X16&lt;&gt;"",IF(X16&gt;AD16,"3","0"),"")))</f>
        <v>3</v>
      </c>
      <c r="Y18" s="104"/>
      <c r="Z18" s="120"/>
      <c r="AA18" s="69"/>
      <c r="AB18" s="120"/>
      <c r="AC18" s="104"/>
      <c r="AD18" s="80">
        <f>IF(AD16=0,0,IF(AD16=X16,1,IF(AD16&lt;&gt;"",IF(X16&lt;AD16,"3","0"),"")))</f>
        <v>0</v>
      </c>
      <c r="AE18" s="87" t="str">
        <f>IF(AE16=0,0,IF(AE16=AK16,1,IF(AE16&lt;&gt;"",IF(AE16&gt;AK16,"3","0"),"")))</f>
        <v>3</v>
      </c>
      <c r="AF18" s="104"/>
      <c r="AG18" s="117"/>
      <c r="AH18" s="69"/>
      <c r="AI18" s="120"/>
      <c r="AJ18" s="104"/>
      <c r="AK18" s="80">
        <f>IF(AK16=0,0,IF(AK16=AE16,1,IF(AK16&lt;&gt;"",IF(AE16&lt;AK16,"3","0"),"")))</f>
        <v>0</v>
      </c>
      <c r="AL18" s="421"/>
      <c r="AM18" s="422"/>
      <c r="AN18" s="425"/>
      <c r="AO18" s="426"/>
      <c r="AP18" s="395"/>
      <c r="AQ18" s="395"/>
      <c r="AR18" s="395"/>
      <c r="AS18" s="395"/>
      <c r="AT18" s="395"/>
      <c r="AU18" s="395"/>
      <c r="AV18" s="395"/>
      <c r="AW18" s="395"/>
      <c r="AX18" s="395"/>
      <c r="AY18" s="356"/>
      <c r="AZ18" s="356"/>
      <c r="BA18" s="356"/>
    </row>
    <row r="19" spans="2:54" ht="24" customHeight="1" thickBot="1">
      <c r="B19" s="27"/>
      <c r="C19" s="109">
        <v>3</v>
      </c>
      <c r="D19" s="110"/>
      <c r="E19" s="110"/>
      <c r="F19" s="110"/>
      <c r="G19" s="42"/>
      <c r="H19" s="42"/>
      <c r="I19" s="108"/>
      <c r="J19" s="58"/>
      <c r="K19" s="58"/>
      <c r="L19" s="59"/>
      <c r="M19" s="60"/>
      <c r="N19" s="59"/>
      <c r="O19" s="58"/>
      <c r="P19" s="61"/>
      <c r="Q19" s="71"/>
      <c r="R19" s="58"/>
      <c r="S19" s="59"/>
      <c r="T19" s="60"/>
      <c r="U19" s="59"/>
      <c r="V19" s="58"/>
      <c r="W19" s="61"/>
      <c r="X19" s="440"/>
      <c r="Y19" s="441"/>
      <c r="Z19" s="441"/>
      <c r="AA19" s="441"/>
      <c r="AB19" s="441"/>
      <c r="AC19" s="441"/>
      <c r="AD19" s="442"/>
      <c r="AE19" s="78"/>
      <c r="AF19" s="58"/>
      <c r="AG19" s="123"/>
      <c r="AH19" s="60"/>
      <c r="AI19" s="121"/>
      <c r="AJ19" s="58"/>
      <c r="AK19" s="58"/>
      <c r="AL19" s="421">
        <v>3</v>
      </c>
      <c r="AM19" s="422"/>
      <c r="AN19" s="425" t="s">
        <v>27</v>
      </c>
      <c r="AO19" s="426"/>
      <c r="AP19" s="395">
        <f>N34</f>
        <v>3</v>
      </c>
      <c r="AQ19" s="395"/>
      <c r="AR19" s="395"/>
      <c r="AS19" s="395">
        <f>Z34</f>
        <v>4</v>
      </c>
      <c r="AT19" s="395"/>
      <c r="AU19" s="395"/>
      <c r="AV19" s="395">
        <f>AG34</f>
        <v>3</v>
      </c>
      <c r="AW19" s="395"/>
      <c r="AX19" s="395"/>
      <c r="AY19" s="356">
        <f>AX34</f>
        <v>3</v>
      </c>
      <c r="AZ19" s="356"/>
      <c r="BA19" s="356"/>
      <c r="BB19" s="1"/>
    </row>
    <row r="20" spans="2:54" ht="24" customHeight="1" thickBot="1">
      <c r="B20" s="32"/>
      <c r="C20" s="305" t="str">
        <f>VLOOKUP(C19,参加チーム・抽選Ｎｏ!$C$12:$E$31,3,FALSE)</f>
        <v>Ｎｏｒｔｈ　Ｂｒａｖｅｓ</v>
      </c>
      <c r="D20" s="305"/>
      <c r="E20" s="305"/>
      <c r="F20" s="305"/>
      <c r="G20" s="305"/>
      <c r="H20" s="305"/>
      <c r="I20" s="111"/>
      <c r="J20" s="62"/>
      <c r="K20" s="63"/>
      <c r="L20" s="94">
        <f>AB10</f>
        <v>8</v>
      </c>
      <c r="M20" s="64" t="s">
        <v>16</v>
      </c>
      <c r="N20" s="94">
        <f>Z10</f>
        <v>21</v>
      </c>
      <c r="O20" s="63"/>
      <c r="P20" s="65"/>
      <c r="Q20" s="72"/>
      <c r="R20" s="63"/>
      <c r="S20" s="73">
        <f>AB15</f>
        <v>3</v>
      </c>
      <c r="T20" s="74" t="s">
        <v>0</v>
      </c>
      <c r="U20" s="73">
        <f>Z15</f>
        <v>21</v>
      </c>
      <c r="V20" s="63"/>
      <c r="W20" s="65"/>
      <c r="X20" s="443"/>
      <c r="Y20" s="444"/>
      <c r="Z20" s="444"/>
      <c r="AA20" s="444"/>
      <c r="AB20" s="444"/>
      <c r="AC20" s="444"/>
      <c r="AD20" s="445"/>
      <c r="AE20" s="72"/>
      <c r="AF20" s="63"/>
      <c r="AG20" s="116">
        <v>21</v>
      </c>
      <c r="AH20" s="64" t="s">
        <v>16</v>
      </c>
      <c r="AI20" s="116">
        <v>6</v>
      </c>
      <c r="AJ20" s="63"/>
      <c r="AK20" s="62"/>
      <c r="AL20" s="421"/>
      <c r="AM20" s="422"/>
      <c r="AN20" s="425"/>
      <c r="AO20" s="426"/>
      <c r="AP20" s="395"/>
      <c r="AQ20" s="395"/>
      <c r="AR20" s="395"/>
      <c r="AS20" s="395"/>
      <c r="AT20" s="395"/>
      <c r="AU20" s="395"/>
      <c r="AV20" s="395"/>
      <c r="AW20" s="395"/>
      <c r="AX20" s="395"/>
      <c r="AY20" s="356"/>
      <c r="AZ20" s="356"/>
      <c r="BA20" s="356"/>
      <c r="BB20" s="1"/>
    </row>
    <row r="21" spans="2:54" ht="24" customHeight="1" thickBot="1">
      <c r="B21" s="32"/>
      <c r="C21" s="305"/>
      <c r="D21" s="305"/>
      <c r="E21" s="305"/>
      <c r="F21" s="305"/>
      <c r="G21" s="305"/>
      <c r="H21" s="305"/>
      <c r="I21" s="111"/>
      <c r="J21" s="66">
        <f>AD11</f>
        <v>0</v>
      </c>
      <c r="K21" s="63"/>
      <c r="L21" s="94">
        <f>AB11</f>
        <v>0</v>
      </c>
      <c r="M21" s="64"/>
      <c r="N21" s="94">
        <f>Z11</f>
        <v>0</v>
      </c>
      <c r="O21" s="63"/>
      <c r="P21" s="67">
        <f>X11</f>
        <v>1</v>
      </c>
      <c r="Q21" s="75">
        <f>AD16</f>
        <v>0</v>
      </c>
      <c r="R21" s="63"/>
      <c r="S21" s="73">
        <f>AB16</f>
        <v>0</v>
      </c>
      <c r="T21" s="74" t="s">
        <v>0</v>
      </c>
      <c r="U21" s="73">
        <f>Z16</f>
        <v>0</v>
      </c>
      <c r="V21" s="63"/>
      <c r="W21" s="67">
        <f>X16</f>
        <v>1</v>
      </c>
      <c r="X21" s="443"/>
      <c r="Y21" s="444"/>
      <c r="Z21" s="444"/>
      <c r="AA21" s="444"/>
      <c r="AB21" s="444"/>
      <c r="AC21" s="444"/>
      <c r="AD21" s="445"/>
      <c r="AE21" s="133">
        <f>IF($AG$20&gt;$AI$20,"1",)+IF($AG$21&gt;$AI$21,"1",)+IF($AG$22&gt;$AI$22,"1",)</f>
        <v>1</v>
      </c>
      <c r="AF21" s="63"/>
      <c r="AG21" s="116"/>
      <c r="AH21" s="64"/>
      <c r="AI21" s="116"/>
      <c r="AJ21" s="63"/>
      <c r="AK21" s="135">
        <f>IF($AG$20&lt;$AI$20,"1",)+IF($AG$21&lt;$AI$21,"1",)+IF($AG$22&lt;$AI$22,"1",)</f>
        <v>0</v>
      </c>
      <c r="AL21" s="421"/>
      <c r="AM21" s="422"/>
      <c r="AN21" s="425"/>
      <c r="AO21" s="426"/>
      <c r="AP21" s="395"/>
      <c r="AQ21" s="395"/>
      <c r="AR21" s="395"/>
      <c r="AS21" s="395"/>
      <c r="AT21" s="395"/>
      <c r="AU21" s="395"/>
      <c r="AV21" s="395"/>
      <c r="AW21" s="395"/>
      <c r="AX21" s="395"/>
      <c r="AY21" s="356"/>
      <c r="AZ21" s="356"/>
      <c r="BA21" s="356"/>
    </row>
    <row r="22" spans="2:54" ht="24" customHeight="1" thickBot="1">
      <c r="B22" s="16"/>
      <c r="C22" s="84">
        <f>IF(J21&gt;P21,"１",)+IF(Q21&gt;W21,"1",)+IF(AE21&gt;AK21,"1",)</f>
        <v>1</v>
      </c>
      <c r="D22" s="100" t="s">
        <v>4</v>
      </c>
      <c r="E22" s="84">
        <f>IF(J21&lt;P21,"1",)+IF(Q21&lt;W21,"1")+IF(AE21&lt;AK21,"1")</f>
        <v>2</v>
      </c>
      <c r="F22" s="100" t="s">
        <v>5</v>
      </c>
      <c r="G22" s="277">
        <f>IF(J21=1,"1",IF(J21=0,"0",))+IF(Q21=1,"1",IF(Q21=0,"0",))+IF(AE21=1,"1",IF(AE21=0,"0"))</f>
        <v>1</v>
      </c>
      <c r="H22" s="278" t="s">
        <v>47</v>
      </c>
      <c r="I22" s="101"/>
      <c r="J22" s="68" t="str">
        <f>AD12</f>
        <v>●</v>
      </c>
      <c r="K22" s="63"/>
      <c r="L22" s="94">
        <f>AB12</f>
        <v>0</v>
      </c>
      <c r="M22" s="64" t="s">
        <v>0</v>
      </c>
      <c r="N22" s="94">
        <f>Z12</f>
        <v>0</v>
      </c>
      <c r="O22" s="63"/>
      <c r="P22" s="80" t="str">
        <f>X12</f>
        <v>○</v>
      </c>
      <c r="Q22" s="78" t="str">
        <f>AD17</f>
        <v>●</v>
      </c>
      <c r="R22" s="63"/>
      <c r="S22" s="73">
        <f>AB17</f>
        <v>0</v>
      </c>
      <c r="T22" s="74" t="s">
        <v>0</v>
      </c>
      <c r="U22" s="73">
        <f>Z17</f>
        <v>0</v>
      </c>
      <c r="V22" s="63"/>
      <c r="W22" s="80" t="str">
        <f>X17</f>
        <v>○</v>
      </c>
      <c r="X22" s="443"/>
      <c r="Y22" s="444"/>
      <c r="Z22" s="444"/>
      <c r="AA22" s="444"/>
      <c r="AB22" s="444"/>
      <c r="AC22" s="444"/>
      <c r="AD22" s="445"/>
      <c r="AE22" s="78" t="str">
        <f>IF(AE21=AK21,"△",IF(AE21&lt;&gt;"",IF(AE21&gt;AK21,"○","●"),""))</f>
        <v>○</v>
      </c>
      <c r="AF22" s="63"/>
      <c r="AG22" s="116"/>
      <c r="AH22" s="112" t="s">
        <v>0</v>
      </c>
      <c r="AI22" s="116"/>
      <c r="AJ22" s="63"/>
      <c r="AK22" s="86" t="str">
        <f>IF(AE21=AK21,"△",IF(AE21&lt;&gt;"",IF(AE21&lt;AK21,"○","●"),""))</f>
        <v>●</v>
      </c>
      <c r="AL22" s="421"/>
      <c r="AM22" s="422"/>
      <c r="AN22" s="425"/>
      <c r="AO22" s="426"/>
      <c r="AP22" s="395"/>
      <c r="AQ22" s="395"/>
      <c r="AR22" s="395"/>
      <c r="AS22" s="395"/>
      <c r="AT22" s="395"/>
      <c r="AU22" s="395"/>
      <c r="AV22" s="395"/>
      <c r="AW22" s="395"/>
      <c r="AX22" s="395"/>
      <c r="AY22" s="356"/>
      <c r="AZ22" s="356"/>
      <c r="BA22" s="356"/>
    </row>
    <row r="23" spans="2:54" ht="24" customHeight="1" thickBot="1">
      <c r="B23" s="16"/>
      <c r="C23" s="83">
        <f>SUM(J23+Q23+AE23)</f>
        <v>3</v>
      </c>
      <c r="D23" s="83" t="s">
        <v>43</v>
      </c>
      <c r="E23" s="102"/>
      <c r="F23" s="83"/>
      <c r="G23" s="102"/>
      <c r="H23" s="102"/>
      <c r="I23" s="103"/>
      <c r="J23" s="92">
        <f>AD13</f>
        <v>0</v>
      </c>
      <c r="K23" s="69"/>
      <c r="L23" s="70"/>
      <c r="M23" s="69"/>
      <c r="N23" s="70"/>
      <c r="O23" s="69"/>
      <c r="P23" s="93" t="str">
        <f>X13</f>
        <v>3</v>
      </c>
      <c r="Q23" s="87">
        <f>AD18</f>
        <v>0</v>
      </c>
      <c r="R23" s="69"/>
      <c r="S23" s="70"/>
      <c r="T23" s="69"/>
      <c r="U23" s="70"/>
      <c r="V23" s="69"/>
      <c r="W23" s="80" t="str">
        <f>X18</f>
        <v>3</v>
      </c>
      <c r="X23" s="446"/>
      <c r="Y23" s="447"/>
      <c r="Z23" s="447"/>
      <c r="AA23" s="447"/>
      <c r="AB23" s="447"/>
      <c r="AC23" s="447"/>
      <c r="AD23" s="448"/>
      <c r="AE23" s="78" t="str">
        <f>IF(AE21=0,0,IF(AE21=AK21,1,IF(AE21&lt;&gt;"",IF(AE21&gt;AK21,"3","0"),"")))</f>
        <v>3</v>
      </c>
      <c r="AF23" s="104"/>
      <c r="AG23" s="117"/>
      <c r="AH23" s="69"/>
      <c r="AI23" s="120"/>
      <c r="AJ23" s="104"/>
      <c r="AK23" s="80">
        <f>IF(AK21=0,0,IF(AK21=AE21,1,IF(AK21&lt;&gt;"",IF(AE21&lt;AK21,"3","0"),"")))</f>
        <v>0</v>
      </c>
      <c r="AL23" s="421"/>
      <c r="AM23" s="422"/>
      <c r="AN23" s="425"/>
      <c r="AO23" s="426"/>
      <c r="AP23" s="395"/>
      <c r="AQ23" s="395"/>
      <c r="AR23" s="395"/>
      <c r="AS23" s="395"/>
      <c r="AT23" s="395"/>
      <c r="AU23" s="395"/>
      <c r="AV23" s="395"/>
      <c r="AW23" s="395"/>
      <c r="AX23" s="395"/>
      <c r="AY23" s="356"/>
      <c r="AZ23" s="356"/>
      <c r="BA23" s="356"/>
    </row>
    <row r="24" spans="2:54" ht="24" customHeight="1" thickBot="1">
      <c r="B24" s="26"/>
      <c r="C24" s="109">
        <v>4</v>
      </c>
      <c r="D24" s="106"/>
      <c r="E24" s="106"/>
      <c r="F24" s="106"/>
      <c r="G24" s="107"/>
      <c r="H24" s="107"/>
      <c r="I24" s="108"/>
      <c r="J24" s="58"/>
      <c r="K24" s="58"/>
      <c r="L24" s="59"/>
      <c r="M24" s="60"/>
      <c r="N24" s="59"/>
      <c r="O24" s="58"/>
      <c r="P24" s="61"/>
      <c r="Q24" s="71"/>
      <c r="R24" s="58"/>
      <c r="S24" s="59"/>
      <c r="T24" s="60"/>
      <c r="U24" s="59"/>
      <c r="V24" s="58"/>
      <c r="W24" s="61"/>
      <c r="X24" s="71"/>
      <c r="Y24" s="58"/>
      <c r="Z24" s="59"/>
      <c r="AA24" s="60"/>
      <c r="AB24" s="59"/>
      <c r="AC24" s="58"/>
      <c r="AD24" s="58"/>
      <c r="AE24" s="431"/>
      <c r="AF24" s="432"/>
      <c r="AG24" s="432"/>
      <c r="AH24" s="432"/>
      <c r="AI24" s="432"/>
      <c r="AJ24" s="432"/>
      <c r="AK24" s="433"/>
      <c r="AL24" s="421">
        <v>4</v>
      </c>
      <c r="AM24" s="422"/>
      <c r="AN24" s="425" t="s">
        <v>27</v>
      </c>
      <c r="AO24" s="426"/>
      <c r="AP24" s="395" t="str">
        <f>N35</f>
        <v/>
      </c>
      <c r="AQ24" s="395"/>
      <c r="AR24" s="395"/>
      <c r="AS24" s="395" t="str">
        <f>Z35</f>
        <v/>
      </c>
      <c r="AT24" s="395"/>
      <c r="AU24" s="395"/>
      <c r="AV24" s="395" t="str">
        <f>AG35</f>
        <v/>
      </c>
      <c r="AW24" s="395"/>
      <c r="AX24" s="395"/>
      <c r="AY24" s="356">
        <f>AX35</f>
        <v>4</v>
      </c>
      <c r="AZ24" s="356"/>
      <c r="BA24" s="356"/>
    </row>
    <row r="25" spans="2:54" ht="24" customHeight="1" thickBot="1">
      <c r="B25" s="32"/>
      <c r="C25" s="305" t="str">
        <f>VLOOKUP(C24,参加チーム・抽選Ｎｏ!$C$12:$E$31,3,FALSE)</f>
        <v>Ｂｅｓｔ　Ｂｕｄｄｉｅｓ</v>
      </c>
      <c r="D25" s="305"/>
      <c r="E25" s="305"/>
      <c r="F25" s="305"/>
      <c r="G25" s="305"/>
      <c r="H25" s="305"/>
      <c r="I25" s="111"/>
      <c r="J25" s="62"/>
      <c r="K25" s="63"/>
      <c r="L25" s="94">
        <f>AI10</f>
        <v>1</v>
      </c>
      <c r="M25" s="64" t="s">
        <v>19</v>
      </c>
      <c r="N25" s="94">
        <f>AG10</f>
        <v>21</v>
      </c>
      <c r="O25" s="63"/>
      <c r="P25" s="65"/>
      <c r="Q25" s="72"/>
      <c r="R25" s="63"/>
      <c r="S25" s="73">
        <f>AI15</f>
        <v>2</v>
      </c>
      <c r="T25" s="74" t="s">
        <v>0</v>
      </c>
      <c r="U25" s="73">
        <f>AG15</f>
        <v>21</v>
      </c>
      <c r="V25" s="63"/>
      <c r="W25" s="65"/>
      <c r="X25" s="72"/>
      <c r="Y25" s="63"/>
      <c r="Z25" s="73">
        <f>AI20</f>
        <v>6</v>
      </c>
      <c r="AA25" s="64" t="s">
        <v>19</v>
      </c>
      <c r="AB25" s="94">
        <f>AG20</f>
        <v>21</v>
      </c>
      <c r="AC25" s="63"/>
      <c r="AD25" s="62"/>
      <c r="AE25" s="434"/>
      <c r="AF25" s="435"/>
      <c r="AG25" s="435"/>
      <c r="AH25" s="435"/>
      <c r="AI25" s="435"/>
      <c r="AJ25" s="435"/>
      <c r="AK25" s="436"/>
      <c r="AL25" s="421"/>
      <c r="AM25" s="422"/>
      <c r="AN25" s="425"/>
      <c r="AO25" s="426"/>
      <c r="AP25" s="395"/>
      <c r="AQ25" s="395"/>
      <c r="AR25" s="395"/>
      <c r="AS25" s="395"/>
      <c r="AT25" s="395"/>
      <c r="AU25" s="395"/>
      <c r="AV25" s="395"/>
      <c r="AW25" s="395"/>
      <c r="AX25" s="395"/>
      <c r="AY25" s="356"/>
      <c r="AZ25" s="356"/>
      <c r="BA25" s="356"/>
    </row>
    <row r="26" spans="2:54" ht="24" customHeight="1" thickBot="1">
      <c r="B26" s="32"/>
      <c r="C26" s="305"/>
      <c r="D26" s="305"/>
      <c r="E26" s="305"/>
      <c r="F26" s="305"/>
      <c r="G26" s="305"/>
      <c r="H26" s="305"/>
      <c r="I26" s="111"/>
      <c r="J26" s="66">
        <f>AK11</f>
        <v>0</v>
      </c>
      <c r="K26" s="63"/>
      <c r="L26" s="94">
        <f>AI11</f>
        <v>0</v>
      </c>
      <c r="M26" s="64"/>
      <c r="N26" s="94">
        <f>AG11</f>
        <v>0</v>
      </c>
      <c r="O26" s="63"/>
      <c r="P26" s="67">
        <f>AE11</f>
        <v>1</v>
      </c>
      <c r="Q26" s="75">
        <f>AK16</f>
        <v>0</v>
      </c>
      <c r="R26" s="63"/>
      <c r="S26" s="73">
        <f>AI16</f>
        <v>0</v>
      </c>
      <c r="T26" s="74"/>
      <c r="U26" s="73">
        <f>AG16</f>
        <v>0</v>
      </c>
      <c r="V26" s="63"/>
      <c r="W26" s="67">
        <f>AE16</f>
        <v>1</v>
      </c>
      <c r="X26" s="75">
        <f>AK21</f>
        <v>0</v>
      </c>
      <c r="Y26" s="63"/>
      <c r="Z26" s="73">
        <f>AI21</f>
        <v>0</v>
      </c>
      <c r="AA26" s="64"/>
      <c r="AB26" s="94">
        <f>AG21</f>
        <v>0</v>
      </c>
      <c r="AC26" s="63"/>
      <c r="AD26" s="79">
        <f>AE21</f>
        <v>1</v>
      </c>
      <c r="AE26" s="434"/>
      <c r="AF26" s="435"/>
      <c r="AG26" s="435"/>
      <c r="AH26" s="435"/>
      <c r="AI26" s="435"/>
      <c r="AJ26" s="435"/>
      <c r="AK26" s="436"/>
      <c r="AL26" s="421"/>
      <c r="AM26" s="422"/>
      <c r="AN26" s="425"/>
      <c r="AO26" s="426"/>
      <c r="AP26" s="395"/>
      <c r="AQ26" s="395"/>
      <c r="AR26" s="395"/>
      <c r="AS26" s="395"/>
      <c r="AT26" s="395"/>
      <c r="AU26" s="395"/>
      <c r="AV26" s="395"/>
      <c r="AW26" s="395"/>
      <c r="AX26" s="395"/>
      <c r="AY26" s="356"/>
      <c r="AZ26" s="356"/>
      <c r="BA26" s="356"/>
    </row>
    <row r="27" spans="2:54" ht="24" customHeight="1" thickBot="1">
      <c r="B27" s="16"/>
      <c r="C27" s="84">
        <f>IF(J26&gt;P26,"１",)+IF(Q26&gt;W26,"1",)+IF(X26&gt;AD26,"1",)</f>
        <v>0</v>
      </c>
      <c r="D27" s="100" t="s">
        <v>4</v>
      </c>
      <c r="E27" s="84">
        <f>IF(J26&lt;P26,"1",)+IF(Q26&lt;W26,"1")+IF(X26&lt;AD26,"1")</f>
        <v>3</v>
      </c>
      <c r="F27" s="100" t="s">
        <v>5</v>
      </c>
      <c r="G27" s="277">
        <f>IF(J26=1,"1",IF(J26=0,"0",))+IF(Q26=1,"1",IF(Q26=0,"0",))+IF(X26=1,"1",IF(X26=0,"0"))</f>
        <v>0</v>
      </c>
      <c r="H27" s="278" t="s">
        <v>47</v>
      </c>
      <c r="I27" s="101"/>
      <c r="J27" s="68" t="str">
        <f>AK12</f>
        <v>●</v>
      </c>
      <c r="K27" s="63"/>
      <c r="L27" s="94">
        <f>AI12</f>
        <v>0</v>
      </c>
      <c r="M27" s="64" t="s">
        <v>0</v>
      </c>
      <c r="N27" s="94">
        <f>AG12</f>
        <v>0</v>
      </c>
      <c r="O27" s="63"/>
      <c r="P27" s="80" t="str">
        <f>AE12</f>
        <v>○</v>
      </c>
      <c r="Q27" s="78" t="str">
        <f>AK17</f>
        <v>●</v>
      </c>
      <c r="R27" s="63"/>
      <c r="S27" s="73">
        <f>AI17</f>
        <v>0</v>
      </c>
      <c r="T27" s="74" t="s">
        <v>0</v>
      </c>
      <c r="U27" s="73">
        <f>AG17</f>
        <v>0</v>
      </c>
      <c r="V27" s="63"/>
      <c r="W27" s="80" t="str">
        <f>AE17</f>
        <v>○</v>
      </c>
      <c r="X27" s="78" t="str">
        <f>AK22</f>
        <v>●</v>
      </c>
      <c r="Y27" s="63"/>
      <c r="Z27" s="73">
        <f>AI22</f>
        <v>0</v>
      </c>
      <c r="AA27" s="64" t="s">
        <v>0</v>
      </c>
      <c r="AB27" s="94">
        <f>AG22</f>
        <v>0</v>
      </c>
      <c r="AC27" s="63"/>
      <c r="AD27" s="81" t="str">
        <f>AE22</f>
        <v>○</v>
      </c>
      <c r="AE27" s="434"/>
      <c r="AF27" s="435"/>
      <c r="AG27" s="435"/>
      <c r="AH27" s="435"/>
      <c r="AI27" s="435"/>
      <c r="AJ27" s="435"/>
      <c r="AK27" s="436"/>
      <c r="AL27" s="421"/>
      <c r="AM27" s="422"/>
      <c r="AN27" s="425"/>
      <c r="AO27" s="426"/>
      <c r="AP27" s="395"/>
      <c r="AQ27" s="395"/>
      <c r="AR27" s="395"/>
      <c r="AS27" s="395"/>
      <c r="AT27" s="395"/>
      <c r="AU27" s="395"/>
      <c r="AV27" s="395"/>
      <c r="AW27" s="395"/>
      <c r="AX27" s="395"/>
      <c r="AY27" s="356"/>
      <c r="AZ27" s="356"/>
      <c r="BA27" s="356"/>
    </row>
    <row r="28" spans="2:54" ht="24" customHeight="1" thickBot="1">
      <c r="B28" s="17"/>
      <c r="C28" s="83">
        <f>SUM(J28+Q28+X28)</f>
        <v>0</v>
      </c>
      <c r="D28" s="83" t="s">
        <v>43</v>
      </c>
      <c r="E28" s="102"/>
      <c r="F28" s="83"/>
      <c r="G28" s="102"/>
      <c r="H28" s="102"/>
      <c r="I28" s="103"/>
      <c r="J28" s="92">
        <f>AK13</f>
        <v>0</v>
      </c>
      <c r="K28" s="69"/>
      <c r="L28" s="70"/>
      <c r="M28" s="69"/>
      <c r="N28" s="70"/>
      <c r="O28" s="69"/>
      <c r="P28" s="93" t="str">
        <f>AE13</f>
        <v>3</v>
      </c>
      <c r="Q28" s="87">
        <f>AK18</f>
        <v>0</v>
      </c>
      <c r="R28" s="69"/>
      <c r="S28" s="70"/>
      <c r="T28" s="69"/>
      <c r="U28" s="70"/>
      <c r="V28" s="69"/>
      <c r="W28" s="93" t="str">
        <f>AE18</f>
        <v>3</v>
      </c>
      <c r="X28" s="87">
        <f>AK23</f>
        <v>0</v>
      </c>
      <c r="Y28" s="69"/>
      <c r="Z28" s="70"/>
      <c r="AA28" s="69"/>
      <c r="AB28" s="70"/>
      <c r="AC28" s="69"/>
      <c r="AD28" s="90" t="str">
        <f>AE23</f>
        <v>3</v>
      </c>
      <c r="AE28" s="437"/>
      <c r="AF28" s="438"/>
      <c r="AG28" s="438"/>
      <c r="AH28" s="438"/>
      <c r="AI28" s="438"/>
      <c r="AJ28" s="438"/>
      <c r="AK28" s="439"/>
      <c r="AL28" s="421"/>
      <c r="AM28" s="422"/>
      <c r="AN28" s="425"/>
      <c r="AO28" s="426"/>
      <c r="AP28" s="395"/>
      <c r="AQ28" s="395"/>
      <c r="AR28" s="395"/>
      <c r="AS28" s="395"/>
      <c r="AT28" s="395"/>
      <c r="AU28" s="395"/>
      <c r="AV28" s="395"/>
      <c r="AW28" s="395"/>
      <c r="AX28" s="395"/>
      <c r="AY28" s="356"/>
      <c r="AZ28" s="356"/>
      <c r="BA28" s="356"/>
    </row>
    <row r="29" spans="2:54" ht="18.95" customHeight="1" thickBot="1">
      <c r="B29" s="1"/>
      <c r="C29" s="1"/>
      <c r="D29" s="4"/>
      <c r="E29" s="5"/>
      <c r="F29" s="4"/>
      <c r="G29" s="13"/>
      <c r="H29" s="13"/>
      <c r="I29" s="1"/>
      <c r="J29" s="19"/>
      <c r="K29" s="19"/>
      <c r="L29" s="19"/>
      <c r="M29" s="19"/>
      <c r="N29" s="19"/>
      <c r="O29" s="19"/>
      <c r="P29" s="19"/>
      <c r="Q29" s="19"/>
      <c r="R29" s="19"/>
      <c r="S29" s="23"/>
      <c r="T29" s="23"/>
      <c r="U29" s="23"/>
      <c r="V29" s="19"/>
      <c r="W29" s="24"/>
      <c r="X29" s="19"/>
      <c r="Y29" s="19"/>
      <c r="Z29" s="21"/>
      <c r="AA29" s="23"/>
      <c r="AB29" s="23"/>
      <c r="AC29" s="19"/>
      <c r="AD29" s="19"/>
      <c r="AE29" s="19"/>
      <c r="AF29" s="19"/>
      <c r="AG29" s="23"/>
      <c r="AH29" s="23"/>
      <c r="AI29" s="23"/>
      <c r="AJ29" s="19"/>
      <c r="AK29" s="19"/>
      <c r="AL29" s="19"/>
      <c r="AM29" s="19"/>
      <c r="AN29" s="23"/>
      <c r="AO29" s="23"/>
      <c r="AP29" s="23"/>
      <c r="AQ29" s="19"/>
      <c r="AR29" s="19"/>
      <c r="AS29" s="23"/>
      <c r="AT29" s="23"/>
      <c r="AU29" s="23"/>
      <c r="AV29" s="23"/>
      <c r="AW29" s="23"/>
      <c r="AX29" s="23"/>
      <c r="AY29" s="21"/>
      <c r="AZ29" s="21"/>
    </row>
    <row r="30" spans="2:54" ht="24" customHeight="1">
      <c r="B30" s="309"/>
      <c r="C30" s="310"/>
      <c r="D30" s="310"/>
      <c r="E30" s="310"/>
      <c r="F30" s="310"/>
      <c r="G30" s="310"/>
      <c r="H30" s="310"/>
      <c r="I30" s="311"/>
      <c r="J30" s="321" t="s">
        <v>14</v>
      </c>
      <c r="K30" s="322"/>
      <c r="L30" s="322"/>
      <c r="M30" s="323"/>
      <c r="N30" s="327" t="s">
        <v>11</v>
      </c>
      <c r="O30" s="328"/>
      <c r="P30" s="329"/>
      <c r="Q30" s="321" t="s">
        <v>8</v>
      </c>
      <c r="R30" s="322"/>
      <c r="S30" s="322"/>
      <c r="T30" s="367" t="s">
        <v>9</v>
      </c>
      <c r="U30" s="322"/>
      <c r="V30" s="368"/>
      <c r="W30" s="361" t="s">
        <v>1</v>
      </c>
      <c r="X30" s="361"/>
      <c r="Y30" s="362"/>
      <c r="Z30" s="378" t="s">
        <v>1</v>
      </c>
      <c r="AA30" s="379"/>
      <c r="AB30" s="379"/>
      <c r="AC30" s="380"/>
      <c r="AD30" s="321" t="s">
        <v>17</v>
      </c>
      <c r="AE30" s="322"/>
      <c r="AF30" s="323"/>
      <c r="AG30" s="327" t="s">
        <v>7</v>
      </c>
      <c r="AH30" s="328"/>
      <c r="AI30" s="329"/>
      <c r="AJ30" s="321" t="s">
        <v>2</v>
      </c>
      <c r="AK30" s="322"/>
      <c r="AL30" s="322"/>
      <c r="AM30" s="368"/>
      <c r="AN30" s="367" t="s">
        <v>3</v>
      </c>
      <c r="AO30" s="322"/>
      <c r="AP30" s="368"/>
      <c r="AQ30" s="388" t="s">
        <v>13</v>
      </c>
      <c r="AR30" s="389"/>
      <c r="AS30" s="389"/>
      <c r="AT30" s="390"/>
      <c r="AU30" s="321" t="s">
        <v>28</v>
      </c>
      <c r="AV30" s="322"/>
      <c r="AW30" s="323"/>
      <c r="AX30" s="327" t="s">
        <v>29</v>
      </c>
      <c r="AY30" s="328"/>
      <c r="AZ30" s="328"/>
      <c r="BA30" s="329"/>
      <c r="BB30" s="22"/>
    </row>
    <row r="31" spans="2:54" ht="24" customHeight="1" thickBot="1">
      <c r="B31" s="312"/>
      <c r="C31" s="313"/>
      <c r="D31" s="313"/>
      <c r="E31" s="313"/>
      <c r="F31" s="313"/>
      <c r="G31" s="313"/>
      <c r="H31" s="313"/>
      <c r="I31" s="314"/>
      <c r="J31" s="324"/>
      <c r="K31" s="325"/>
      <c r="L31" s="325"/>
      <c r="M31" s="326"/>
      <c r="N31" s="315" t="s">
        <v>10</v>
      </c>
      <c r="O31" s="316"/>
      <c r="P31" s="317"/>
      <c r="Q31" s="324"/>
      <c r="R31" s="325"/>
      <c r="S31" s="325"/>
      <c r="T31" s="369"/>
      <c r="U31" s="325"/>
      <c r="V31" s="370"/>
      <c r="W31" s="363"/>
      <c r="X31" s="363"/>
      <c r="Y31" s="364"/>
      <c r="Z31" s="375" t="s">
        <v>6</v>
      </c>
      <c r="AA31" s="376"/>
      <c r="AB31" s="376"/>
      <c r="AC31" s="377"/>
      <c r="AD31" s="324"/>
      <c r="AE31" s="325"/>
      <c r="AF31" s="326"/>
      <c r="AG31" s="315" t="s">
        <v>6</v>
      </c>
      <c r="AH31" s="316"/>
      <c r="AI31" s="317"/>
      <c r="AJ31" s="324"/>
      <c r="AK31" s="325"/>
      <c r="AL31" s="325"/>
      <c r="AM31" s="370"/>
      <c r="AN31" s="369"/>
      <c r="AO31" s="325"/>
      <c r="AP31" s="370"/>
      <c r="AQ31" s="391" t="s">
        <v>12</v>
      </c>
      <c r="AR31" s="392"/>
      <c r="AS31" s="392"/>
      <c r="AT31" s="393"/>
      <c r="AU31" s="324"/>
      <c r="AV31" s="325"/>
      <c r="AW31" s="326"/>
      <c r="AX31" s="315" t="s">
        <v>22</v>
      </c>
      <c r="AY31" s="316"/>
      <c r="AZ31" s="316"/>
      <c r="BA31" s="317"/>
      <c r="BB31" s="22"/>
    </row>
    <row r="32" spans="2:54" ht="24" customHeight="1" thickBot="1">
      <c r="B32" s="33"/>
      <c r="C32" s="308" t="str">
        <f>C10</f>
        <v>Ｗｉｎｄｓ</v>
      </c>
      <c r="D32" s="308"/>
      <c r="E32" s="308"/>
      <c r="F32" s="308"/>
      <c r="G32" s="308"/>
      <c r="H32" s="308"/>
      <c r="I32" s="40"/>
      <c r="J32" s="338">
        <f>C13</f>
        <v>9</v>
      </c>
      <c r="K32" s="339"/>
      <c r="L32" s="339"/>
      <c r="M32" s="340"/>
      <c r="N32" s="318">
        <f>IF(OR(J32="",J32=0),"",RANK(J32,$J32:$J35))</f>
        <v>1</v>
      </c>
      <c r="O32" s="319"/>
      <c r="P32" s="320"/>
      <c r="Q32" s="336">
        <f>SUM(Q11+X11+AE11)</f>
        <v>3</v>
      </c>
      <c r="R32" s="337"/>
      <c r="S32" s="337"/>
      <c r="T32" s="371">
        <f>SUM(W11+AD11+AK11)</f>
        <v>0</v>
      </c>
      <c r="U32" s="337"/>
      <c r="V32" s="372"/>
      <c r="W32" s="365">
        <f>IF(Q32=0,T32*0,IF(T32=0,Q32*1,IF(OR(Q32="",Q32=0),"",Q32-T32)))</f>
        <v>3</v>
      </c>
      <c r="X32" s="365"/>
      <c r="Y32" s="366"/>
      <c r="Z32" s="318">
        <f>IF(OR(W32="",W32=0),"",RANK(W32,$W32:$W35))</f>
        <v>1</v>
      </c>
      <c r="AA32" s="319"/>
      <c r="AB32" s="319"/>
      <c r="AC32" s="320"/>
      <c r="AD32" s="385">
        <f>IF(Q32=0,T32*0,IF(T32=0,Q32*1,IF(OR(Q32="",Q32=0),"",Q32/T32)))</f>
        <v>3</v>
      </c>
      <c r="AE32" s="386"/>
      <c r="AF32" s="387"/>
      <c r="AG32" s="318">
        <f>IF(OR(AD32="",AD32=0),"",RANK(AD32,$AD32:$AD35))</f>
        <v>1</v>
      </c>
      <c r="AH32" s="319"/>
      <c r="AI32" s="320"/>
      <c r="AJ32" s="336">
        <f>SUM(S9:S13)+SUM(Z9:Z13)+SUM(AG9:AG13)</f>
        <v>63</v>
      </c>
      <c r="AK32" s="337"/>
      <c r="AL32" s="337"/>
      <c r="AM32" s="337"/>
      <c r="AN32" s="371">
        <f>SUM(U9:U13)+SUM(AB9:AB13)+SUM(AI9:AI13)</f>
        <v>25</v>
      </c>
      <c r="AO32" s="337"/>
      <c r="AP32" s="372"/>
      <c r="AQ32" s="339">
        <f>IF(AJ32=0,"",AJ32-AN32)</f>
        <v>38</v>
      </c>
      <c r="AR32" s="339"/>
      <c r="AS32" s="339"/>
      <c r="AT32" s="340"/>
      <c r="AU32" s="385">
        <f>IF(AJ32=0,AN32*0,IF(AN32=0,AJ32*1,IF(OR(AJ32="",AJ32=0),"",AJ32/AN32)))</f>
        <v>2.52</v>
      </c>
      <c r="AV32" s="386"/>
      <c r="AW32" s="387"/>
      <c r="AX32" s="318">
        <f>IF(OR(AU32="",AU32=0),"",RANK(AU32,$AU32:$AU35))</f>
        <v>1</v>
      </c>
      <c r="AY32" s="319"/>
      <c r="AZ32" s="319"/>
      <c r="BA32" s="320"/>
      <c r="BB32" s="22"/>
    </row>
    <row r="33" spans="2:54" ht="24" customHeight="1" thickBot="1">
      <c r="B33" s="33"/>
      <c r="C33" s="307" t="str">
        <f>C15</f>
        <v>京都匠ヤング</v>
      </c>
      <c r="D33" s="307"/>
      <c r="E33" s="307"/>
      <c r="F33" s="307"/>
      <c r="G33" s="307"/>
      <c r="H33" s="307"/>
      <c r="I33" s="40"/>
      <c r="J33" s="297">
        <f>C18</f>
        <v>6</v>
      </c>
      <c r="K33" s="298"/>
      <c r="L33" s="298"/>
      <c r="M33" s="299"/>
      <c r="N33" s="300">
        <f>IF(OR(J33="",J33=0),"",RANK(J33,$J32:$J35))</f>
        <v>2</v>
      </c>
      <c r="O33" s="301"/>
      <c r="P33" s="302"/>
      <c r="Q33" s="303">
        <f>SUM(J16+X16+AE16)</f>
        <v>2</v>
      </c>
      <c r="R33" s="304"/>
      <c r="S33" s="304"/>
      <c r="T33" s="373">
        <f>SUM(P16+AD16+AK16)</f>
        <v>1</v>
      </c>
      <c r="U33" s="304"/>
      <c r="V33" s="374"/>
      <c r="W33" s="298">
        <f>IF(Q33=0,T33*0,IF(T33=0,Q33*1,IF(OR(Q33="",Q33=0),"",Q33-T33)))</f>
        <v>1</v>
      </c>
      <c r="X33" s="298"/>
      <c r="Y33" s="299"/>
      <c r="Z33" s="300">
        <f>IF(OR(W33="",W33=0),"",RANK(W33,$W32:$W35))</f>
        <v>2</v>
      </c>
      <c r="AA33" s="301"/>
      <c r="AB33" s="301"/>
      <c r="AC33" s="302"/>
      <c r="AD33" s="358">
        <f>IF(Q33=0,T33*0,IF(T33=0,Q33*1,IF(OR(Q33="",Q33=0),"",Q33/T33)))</f>
        <v>2</v>
      </c>
      <c r="AE33" s="359"/>
      <c r="AF33" s="360"/>
      <c r="AG33" s="300">
        <f>IF(OR(AD33="",AD33=0),"",RANK(AD33,$AD32:$AD35))</f>
        <v>2</v>
      </c>
      <c r="AH33" s="301"/>
      <c r="AI33" s="302"/>
      <c r="AJ33" s="303">
        <f>SUM(L14:L18)+SUM(Z14:Z18)+SUM(AG14:AG18)</f>
        <v>58</v>
      </c>
      <c r="AK33" s="304"/>
      <c r="AL33" s="304"/>
      <c r="AM33" s="304"/>
      <c r="AN33" s="373">
        <f>SUM(N14:N18)+SUM(AB14:AB18)+SUM(AI14:AI18)</f>
        <v>26</v>
      </c>
      <c r="AO33" s="304"/>
      <c r="AP33" s="374"/>
      <c r="AQ33" s="298">
        <f>IF(AJ33=0,"",AJ33-AN33)</f>
        <v>32</v>
      </c>
      <c r="AR33" s="298"/>
      <c r="AS33" s="298"/>
      <c r="AT33" s="299"/>
      <c r="AU33" s="358">
        <f>IF(AJ33=0,AN33*0,IF(AN33=0,AJ33*1,IF(OR(AJ33="",AJ33=0),"",AJ33/AN33)))</f>
        <v>2.2307692307692308</v>
      </c>
      <c r="AV33" s="359"/>
      <c r="AW33" s="360"/>
      <c r="AX33" s="318">
        <f>IF(OR(AU33="",AU33=0),"",RANK(AU33,$AU32:$AU35))</f>
        <v>2</v>
      </c>
      <c r="AY33" s="319"/>
      <c r="AZ33" s="319"/>
      <c r="BA33" s="320"/>
      <c r="BB33" s="22"/>
    </row>
    <row r="34" spans="2:54" ht="24" customHeight="1" thickBot="1">
      <c r="B34" s="33"/>
      <c r="C34" s="307" t="str">
        <f>C20</f>
        <v>Ｎｏｒｔｈ　Ｂｒａｖｅｓ</v>
      </c>
      <c r="D34" s="307"/>
      <c r="E34" s="307"/>
      <c r="F34" s="307"/>
      <c r="G34" s="307"/>
      <c r="H34" s="307"/>
      <c r="I34" s="40"/>
      <c r="J34" s="330">
        <f>C23</f>
        <v>3</v>
      </c>
      <c r="K34" s="331"/>
      <c r="L34" s="331"/>
      <c r="M34" s="332"/>
      <c r="N34" s="346">
        <f>IF(OR(J34="",J34=0),"",RANK(J34,$J32:$J35))</f>
        <v>3</v>
      </c>
      <c r="O34" s="347"/>
      <c r="P34" s="348"/>
      <c r="Q34" s="303">
        <f>SUM(J21+Q21+AE21)</f>
        <v>1</v>
      </c>
      <c r="R34" s="304"/>
      <c r="S34" s="304"/>
      <c r="T34" s="373">
        <f>SUM(P21+W21+AK21)</f>
        <v>2</v>
      </c>
      <c r="U34" s="304"/>
      <c r="V34" s="374"/>
      <c r="W34" s="298">
        <f>IF(Q34=0,T34*0,IF(T34=0,Q34*1,IF(OR(Q34="",Q34=0),"",Q34-T34)))</f>
        <v>-1</v>
      </c>
      <c r="X34" s="298"/>
      <c r="Y34" s="299"/>
      <c r="Z34" s="300">
        <f>IF(OR(W34="",W34=0),"",RANK(W34,$W32:$W35))</f>
        <v>4</v>
      </c>
      <c r="AA34" s="301"/>
      <c r="AB34" s="301"/>
      <c r="AC34" s="302"/>
      <c r="AD34" s="358">
        <f>IF(Q34=0,T34*0,IF(T34=0,Q34*1,IF(OR(Q34="",Q34=0),"",Q34/T34)))</f>
        <v>0.5</v>
      </c>
      <c r="AE34" s="359"/>
      <c r="AF34" s="360"/>
      <c r="AG34" s="300">
        <f>IF(OR(AD34="",AD34=0),"",RANK(AD34,$AD32:$AD35))</f>
        <v>3</v>
      </c>
      <c r="AH34" s="301"/>
      <c r="AI34" s="302"/>
      <c r="AJ34" s="303">
        <f>SUM(L19:L23)+SUM(S19:S23)+SUM(AG19:AG23)</f>
        <v>32</v>
      </c>
      <c r="AK34" s="304"/>
      <c r="AL34" s="304"/>
      <c r="AM34" s="304"/>
      <c r="AN34" s="404">
        <f>SUM(N19:N23)+SUM(U19:U23)+SUM(AI19:AI23)</f>
        <v>48</v>
      </c>
      <c r="AO34" s="405"/>
      <c r="AP34" s="406"/>
      <c r="AQ34" s="298">
        <f>IF(AJ34=0,"",AJ34-AN34)</f>
        <v>-16</v>
      </c>
      <c r="AR34" s="298"/>
      <c r="AS34" s="298"/>
      <c r="AT34" s="299"/>
      <c r="AU34" s="358">
        <f>IF(AJ34=0,AN34*0,IF(AN34=0,AJ34*1,IF(OR(AJ34="",AJ34=0),"",AJ34/AN34)))</f>
        <v>0.66666666666666663</v>
      </c>
      <c r="AV34" s="359"/>
      <c r="AW34" s="360"/>
      <c r="AX34" s="318">
        <f>IF(OR(AU34="",AU34=0),"",RANK(AU34,$AU32:$AU35))</f>
        <v>3</v>
      </c>
      <c r="AY34" s="319"/>
      <c r="AZ34" s="319"/>
      <c r="BA34" s="320"/>
      <c r="BB34" s="30"/>
    </row>
    <row r="35" spans="2:54" ht="24" customHeight="1" thickBot="1">
      <c r="B35" s="34"/>
      <c r="C35" s="306" t="str">
        <f>C25</f>
        <v>Ｂｅｓｔ　Ｂｕｄｄｉｅｓ</v>
      </c>
      <c r="D35" s="306"/>
      <c r="E35" s="306"/>
      <c r="F35" s="306"/>
      <c r="G35" s="306"/>
      <c r="H35" s="306"/>
      <c r="I35" s="41"/>
      <c r="J35" s="333">
        <f>C28</f>
        <v>0</v>
      </c>
      <c r="K35" s="334"/>
      <c r="L35" s="334"/>
      <c r="M35" s="335"/>
      <c r="N35" s="343" t="str">
        <f>IF(OR(J35="",J35=0),"",RANK(J35,$J32:$J35))</f>
        <v/>
      </c>
      <c r="O35" s="344"/>
      <c r="P35" s="345"/>
      <c r="Q35" s="341">
        <f>SUM(J26+Q26+X26)</f>
        <v>0</v>
      </c>
      <c r="R35" s="342"/>
      <c r="S35" s="342"/>
      <c r="T35" s="402">
        <f>SUM(P26+W26+AD26)</f>
        <v>3</v>
      </c>
      <c r="U35" s="342"/>
      <c r="V35" s="403"/>
      <c r="W35" s="334">
        <f>IF(Q35=0,T35*0,IF(T35=0,Q35*1,IF(OR(Q35="",Q35=0),"",Q35-T35)))</f>
        <v>0</v>
      </c>
      <c r="X35" s="334"/>
      <c r="Y35" s="335"/>
      <c r="Z35" s="343" t="str">
        <f>IF(OR(W35="",W35=0),"",RANK(W35,$W32:$W35))</f>
        <v/>
      </c>
      <c r="AA35" s="344"/>
      <c r="AB35" s="344"/>
      <c r="AC35" s="345"/>
      <c r="AD35" s="396">
        <f>IF(Q35=0,T35*0,IF(T35=0,Q35*1,IF(OR(Q35="",Q35=0),"",Q35/T35)))</f>
        <v>0</v>
      </c>
      <c r="AE35" s="397"/>
      <c r="AF35" s="398"/>
      <c r="AG35" s="399" t="str">
        <f>IF(OR(AD35="",AD35=0),"",RANK(AD35,$AD32:$AD35))</f>
        <v/>
      </c>
      <c r="AH35" s="400"/>
      <c r="AI35" s="401"/>
      <c r="AJ35" s="341">
        <f>SUM(L24:L28)+SUM(S24:S28)+SUM(Z24:Z28)</f>
        <v>9</v>
      </c>
      <c r="AK35" s="342"/>
      <c r="AL35" s="342"/>
      <c r="AM35" s="342"/>
      <c r="AN35" s="402">
        <f>SUM(N24:N28)+SUM(U24:U28)+SUM(AB24:AB28)</f>
        <v>63</v>
      </c>
      <c r="AO35" s="342"/>
      <c r="AP35" s="403"/>
      <c r="AQ35" s="334">
        <f>IF(AJ35=0,"",AJ35-AN35)</f>
        <v>-54</v>
      </c>
      <c r="AR35" s="334"/>
      <c r="AS35" s="334"/>
      <c r="AT35" s="335"/>
      <c r="AU35" s="396">
        <f>IF(AJ35=0,AN35*0,IF(AN35=0,AJ35*1,IF(OR(AJ35="",AJ35=0),"",AJ35/AN35)))</f>
        <v>0.14285714285714285</v>
      </c>
      <c r="AV35" s="397"/>
      <c r="AW35" s="398"/>
      <c r="AX35" s="382">
        <f>IF(OR(AU35="",AU35=0),"",RANK(AU35,$AU32:$AU35))</f>
        <v>4</v>
      </c>
      <c r="AY35" s="383"/>
      <c r="AZ35" s="383"/>
      <c r="BA35" s="384"/>
      <c r="BB35" s="30"/>
    </row>
    <row r="36" spans="2:54" ht="24" customHeight="1">
      <c r="B36" s="6"/>
      <c r="C36" s="168"/>
      <c r="D36" s="168"/>
      <c r="E36" s="168"/>
      <c r="F36" s="168"/>
      <c r="G36" s="168"/>
      <c r="H36" s="168"/>
      <c r="I36" s="100"/>
      <c r="J36" s="143"/>
      <c r="K36" s="143"/>
      <c r="L36" s="143"/>
      <c r="M36" s="143"/>
      <c r="N36" s="140"/>
      <c r="O36" s="140"/>
      <c r="P36" s="140"/>
      <c r="Q36" s="141"/>
      <c r="R36" s="141"/>
      <c r="S36" s="141"/>
      <c r="T36" s="141"/>
      <c r="U36" s="141"/>
      <c r="V36" s="141"/>
      <c r="W36" s="143"/>
      <c r="X36" s="143"/>
      <c r="Y36" s="143"/>
      <c r="Z36" s="140"/>
      <c r="AA36" s="140"/>
      <c r="AB36" s="140"/>
      <c r="AC36" s="140"/>
      <c r="AD36" s="169"/>
      <c r="AE36" s="169"/>
      <c r="AF36" s="169"/>
      <c r="AG36" s="170"/>
      <c r="AH36" s="170"/>
      <c r="AI36" s="170"/>
      <c r="AJ36" s="141"/>
      <c r="AK36" s="141"/>
      <c r="AL36" s="141"/>
      <c r="AM36" s="141"/>
      <c r="AN36" s="141"/>
      <c r="AO36" s="141"/>
      <c r="AP36" s="141"/>
      <c r="AQ36" s="143"/>
      <c r="AR36" s="143"/>
      <c r="AS36" s="143"/>
      <c r="AT36" s="143"/>
      <c r="AU36" s="169"/>
      <c r="AV36" s="169"/>
      <c r="AW36" s="169"/>
      <c r="AX36" s="140"/>
      <c r="AY36" s="140"/>
      <c r="AZ36" s="140"/>
      <c r="BA36" s="140"/>
      <c r="BB36" s="30"/>
    </row>
    <row r="37" spans="2:54" ht="16.5" customHeight="1">
      <c r="B37" s="295" t="s">
        <v>23</v>
      </c>
      <c r="C37" s="295"/>
      <c r="D37" s="295"/>
      <c r="E37" s="295"/>
      <c r="F37" s="7"/>
      <c r="G37" s="7"/>
      <c r="H37" s="7"/>
      <c r="I37" s="7"/>
      <c r="J37" s="28"/>
      <c r="K37" s="28"/>
      <c r="L37" s="28"/>
      <c r="M37" s="28"/>
      <c r="N37" s="21"/>
      <c r="O37" s="21"/>
      <c r="P37" s="21"/>
      <c r="Q37" s="20"/>
      <c r="R37" s="20"/>
      <c r="S37" s="20"/>
      <c r="T37" s="20"/>
      <c r="U37" s="20"/>
      <c r="V37" s="20"/>
      <c r="W37" s="20"/>
      <c r="X37" s="28"/>
      <c r="Y37" s="28"/>
      <c r="Z37" s="28"/>
      <c r="AA37" s="31"/>
      <c r="AB37" s="31"/>
      <c r="AC37" s="31"/>
      <c r="AD37" s="31"/>
      <c r="AE37" s="21"/>
      <c r="AF37" s="21"/>
      <c r="AG37" s="21"/>
      <c r="AH37" s="21"/>
      <c r="AI37" s="20"/>
      <c r="AJ37" s="20"/>
      <c r="AK37" s="20"/>
      <c r="AL37" s="20"/>
      <c r="AM37" s="20"/>
      <c r="AN37" s="20"/>
      <c r="AO37" s="28"/>
      <c r="AP37" s="28"/>
      <c r="AQ37" s="28"/>
      <c r="AR37" s="30"/>
      <c r="AS37" s="30"/>
      <c r="AT37" s="30"/>
      <c r="AU37" s="21"/>
      <c r="AV37" s="21"/>
      <c r="AW37" s="21"/>
      <c r="AX37" s="21"/>
      <c r="AY37" s="30"/>
      <c r="AZ37" s="30"/>
      <c r="BA37" s="30"/>
      <c r="BB37" s="30"/>
    </row>
    <row r="38" spans="2:54" ht="16.5" customHeight="1">
      <c r="B38" s="295"/>
      <c r="C38" s="295"/>
      <c r="D38" s="295"/>
      <c r="E38" s="295"/>
      <c r="F38" s="11"/>
      <c r="G38" s="29"/>
      <c r="H38" s="29"/>
      <c r="I38" s="29"/>
      <c r="J38" s="29"/>
      <c r="K38" s="29"/>
      <c r="L38" s="29"/>
      <c r="M38" s="29"/>
      <c r="N38" s="29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3"/>
      <c r="AP38" s="3"/>
      <c r="AQ38" s="3"/>
      <c r="AR38" s="3"/>
      <c r="AS38" s="3"/>
      <c r="AT38" s="3"/>
      <c r="AU38" s="3"/>
      <c r="AV38" s="3"/>
      <c r="AW38" s="3"/>
    </row>
    <row r="39" spans="2:54" ht="24" customHeight="1">
      <c r="C39" s="296" t="s">
        <v>30</v>
      </c>
      <c r="D39" s="296"/>
      <c r="E39" s="428" t="s">
        <v>92</v>
      </c>
      <c r="F39" s="428"/>
      <c r="G39" s="428"/>
      <c r="H39" s="428"/>
      <c r="I39" s="428"/>
      <c r="J39" s="428"/>
      <c r="K39" s="428"/>
      <c r="L39" s="428"/>
      <c r="M39" s="428"/>
      <c r="N39" s="148"/>
      <c r="O39" s="296" t="s">
        <v>31</v>
      </c>
      <c r="P39" s="296"/>
      <c r="Q39" s="428" t="s">
        <v>93</v>
      </c>
      <c r="R39" s="428"/>
      <c r="S39" s="428"/>
      <c r="T39" s="428"/>
      <c r="U39" s="428"/>
      <c r="V39" s="428"/>
      <c r="W39" s="428"/>
      <c r="X39" s="428"/>
      <c r="Y39" s="428"/>
      <c r="Z39" s="148"/>
      <c r="AA39" s="296" t="s">
        <v>32</v>
      </c>
      <c r="AB39" s="296"/>
      <c r="AC39" s="296"/>
      <c r="AD39" s="428" t="s">
        <v>76</v>
      </c>
      <c r="AE39" s="428"/>
      <c r="AF39" s="428"/>
      <c r="AG39" s="428"/>
      <c r="AH39" s="428"/>
      <c r="AI39" s="428"/>
      <c r="AJ39" s="428"/>
      <c r="AK39" s="428"/>
      <c r="AL39" s="148"/>
      <c r="AM39" s="429" t="s">
        <v>33</v>
      </c>
      <c r="AN39" s="429"/>
      <c r="AO39" s="429"/>
      <c r="AP39" s="430" t="s">
        <v>86</v>
      </c>
      <c r="AQ39" s="430"/>
      <c r="AR39" s="430"/>
      <c r="AS39" s="430"/>
      <c r="AT39" s="430"/>
      <c r="AU39" s="430"/>
      <c r="AV39" s="430"/>
      <c r="AW39" s="430"/>
    </row>
    <row r="40" spans="2:54" ht="24" customHeight="1">
      <c r="C40" s="142"/>
      <c r="D40" s="142"/>
      <c r="E40" s="148"/>
      <c r="F40" s="148"/>
      <c r="G40" s="148"/>
      <c r="H40" s="148"/>
      <c r="I40" s="148"/>
      <c r="J40" s="148"/>
      <c r="L40" s="145"/>
      <c r="M40" s="145"/>
      <c r="N40" s="145"/>
      <c r="W40" s="18"/>
      <c r="X40" s="10"/>
      <c r="Y40" s="7"/>
      <c r="Z40" s="13"/>
      <c r="AA40" s="6"/>
      <c r="AB40" s="10"/>
      <c r="AC40" s="8"/>
    </row>
    <row r="41" spans="2:54" ht="24" customHeight="1">
      <c r="C41" s="142"/>
      <c r="D41" s="142"/>
      <c r="E41" s="148"/>
      <c r="F41" s="148"/>
      <c r="G41" s="148"/>
      <c r="H41" s="148"/>
      <c r="I41" s="148"/>
      <c r="J41" s="148"/>
      <c r="L41" s="145"/>
      <c r="M41" s="145"/>
      <c r="N41" s="145"/>
      <c r="W41" s="15"/>
      <c r="X41" s="10"/>
      <c r="Y41" s="6"/>
      <c r="Z41" s="13"/>
      <c r="AA41" s="6"/>
      <c r="AB41" s="10"/>
      <c r="AC41" s="12"/>
    </row>
    <row r="42" spans="2:54" s="43" customFormat="1" ht="24" customHeight="1">
      <c r="C42" s="147"/>
      <c r="D42" s="147"/>
      <c r="E42" s="144"/>
      <c r="F42" s="144"/>
      <c r="G42" s="144"/>
      <c r="H42" s="144"/>
      <c r="I42" s="144"/>
      <c r="J42" s="144"/>
      <c r="K42" s="151"/>
      <c r="L42" s="146"/>
      <c r="M42" s="146"/>
      <c r="N42" s="146"/>
      <c r="O42" s="151"/>
      <c r="P42" s="151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45"/>
      <c r="AP42" s="45"/>
      <c r="AQ42" s="45"/>
      <c r="AR42" s="45"/>
      <c r="AS42" s="46"/>
      <c r="AT42" s="46"/>
      <c r="AU42" s="46"/>
      <c r="AV42" s="46"/>
      <c r="AW42" s="46"/>
    </row>
    <row r="43" spans="2:54" s="43" customFormat="1" ht="20.100000000000001" customHeight="1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</row>
    <row r="44" spans="2:54" s="43" customFormat="1" ht="20.100000000000001" customHeight="1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</row>
    <row r="45" spans="2:54" s="43" customFormat="1" ht="20.100000000000001" customHeight="1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</row>
    <row r="46" spans="2:54" s="43" customFormat="1" ht="20.100000000000001" customHeight="1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</row>
    <row r="47" spans="2:54" s="43" customFormat="1" ht="20.100000000000001" customHeight="1"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39"/>
      <c r="BA47" s="39"/>
      <c r="BB47" s="39"/>
    </row>
    <row r="48" spans="2:54" s="43" customFormat="1" ht="20.100000000000001" customHeight="1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</row>
    <row r="49" spans="3:54" s="43" customFormat="1" ht="20.100000000000001" customHeight="1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</row>
    <row r="50" spans="3:54" s="43" customFormat="1" ht="20.100000000000001" customHeight="1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</row>
    <row r="51" spans="3:54" s="43" customFormat="1" ht="20.100000000000001" customHeight="1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</row>
    <row r="52" spans="3:54" s="43" customFormat="1" ht="20.100000000000001" customHeight="1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</row>
    <row r="53" spans="3:54" s="43" customFormat="1" ht="20.100000000000001" customHeight="1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</row>
    <row r="54" spans="3:54" s="43" customFormat="1" ht="20.100000000000001" customHeight="1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</row>
    <row r="55" spans="3:54" s="43" customFormat="1" ht="20.100000000000001" customHeight="1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</row>
    <row r="56" spans="3:54" s="43" customFormat="1" ht="20.100000000000001" customHeight="1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</row>
    <row r="57" spans="3:54" s="43" customFormat="1" ht="20.100000000000001" customHeight="1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</row>
    <row r="58" spans="3:54" s="43" customFormat="1" ht="20.100000000000001" customHeight="1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</row>
    <row r="59" spans="3:54" s="43" customFormat="1" ht="20.100000000000001" customHeight="1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</row>
    <row r="60" spans="3:54" s="43" customFormat="1" ht="20.100000000000001" customHeight="1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</row>
    <row r="61" spans="3:54" s="43" customFormat="1" ht="20.100000000000001" customHeight="1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</row>
    <row r="62" spans="3:54" s="43" customFormat="1" ht="20.100000000000001" customHeight="1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</row>
    <row r="63" spans="3:54" s="43" customFormat="1" ht="20.100000000000001" customHeight="1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</row>
    <row r="64" spans="3:54" s="43" customFormat="1" ht="20.100000000000001" customHeight="1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</row>
    <row r="65" spans="3:54" s="43" customFormat="1" ht="20.100000000000001" customHeight="1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</row>
    <row r="66" spans="3:54" s="43" customFormat="1" ht="20.100000000000001" customHeight="1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</row>
    <row r="67" spans="3:54" s="43" customFormat="1" ht="20.100000000000001" customHeight="1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</row>
    <row r="68" spans="3:54" s="43" customFormat="1" ht="20.100000000000001" customHeight="1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</row>
    <row r="69" spans="3:54" s="43" customFormat="1" ht="20.100000000000001" customHeight="1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</row>
    <row r="70" spans="3:54" s="43" customFormat="1" ht="20.100000000000001" customHeight="1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</row>
    <row r="71" spans="3:54" s="43" customFormat="1" ht="20.100000000000001" customHeight="1"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</row>
    <row r="72" spans="3:54" s="43" customFormat="1" ht="20.100000000000001" customHeight="1"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</row>
    <row r="73" spans="3:54" s="43" customFormat="1" ht="20.100000000000001" customHeight="1"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</row>
    <row r="74" spans="3:54" s="43" customFormat="1" ht="20.100000000000001" customHeight="1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</row>
    <row r="75" spans="3:54" s="43" customFormat="1" ht="20.100000000000001" customHeight="1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</row>
    <row r="76" spans="3:54" s="43" customFormat="1" ht="20.100000000000001" customHeight="1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</row>
    <row r="77" spans="3:54" s="43" customFormat="1" ht="20.100000000000001" customHeight="1"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</row>
    <row r="78" spans="3:54" s="43" customFormat="1" ht="20.100000000000001" customHeight="1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</row>
    <row r="79" spans="3:54" s="43" customFormat="1" ht="20.100000000000001" customHeight="1"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</row>
    <row r="80" spans="3:54" s="43" customFormat="1" ht="20.100000000000001" customHeight="1"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</row>
    <row r="81" spans="3:54" s="43" customFormat="1" ht="20.100000000000001" customHeight="1"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</row>
    <row r="82" spans="3:54" s="43" customFormat="1" ht="20.100000000000001" customHeight="1"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</row>
    <row r="83" spans="3:54" s="43" customFormat="1" ht="20.100000000000001" customHeight="1"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</row>
    <row r="84" spans="3:54" s="43" customFormat="1" ht="20.100000000000001" customHeight="1">
      <c r="G84" s="44"/>
      <c r="H84" s="44"/>
    </row>
    <row r="85" spans="3:54" s="43" customFormat="1" ht="20.100000000000001" customHeight="1">
      <c r="G85" s="44"/>
      <c r="H85" s="44"/>
    </row>
    <row r="86" spans="3:54" s="43" customFormat="1" ht="20.100000000000001" customHeight="1">
      <c r="G86" s="44"/>
      <c r="H86" s="44"/>
    </row>
  </sheetData>
  <sheetProtection sheet="1" objects="1" scenarios="1"/>
  <mergeCells count="137">
    <mergeCell ref="J1:AP4"/>
    <mergeCell ref="E39:M39"/>
    <mergeCell ref="O39:P39"/>
    <mergeCell ref="Q39:Y39"/>
    <mergeCell ref="AA39:AC39"/>
    <mergeCell ref="AD39:AK39"/>
    <mergeCell ref="AM39:AO39"/>
    <mergeCell ref="AP39:AW39"/>
    <mergeCell ref="AE24:AK28"/>
    <mergeCell ref="Q14:W18"/>
    <mergeCell ref="X19:AD23"/>
    <mergeCell ref="AE7:AK8"/>
    <mergeCell ref="J7:P8"/>
    <mergeCell ref="Q7:W8"/>
    <mergeCell ref="X7:AD8"/>
    <mergeCell ref="AP14:AR18"/>
    <mergeCell ref="AN24:AO28"/>
    <mergeCell ref="AP24:AR28"/>
    <mergeCell ref="G5:K5"/>
    <mergeCell ref="J9:P13"/>
    <mergeCell ref="C10:H11"/>
    <mergeCell ref="C5:D5"/>
    <mergeCell ref="E5:F5"/>
    <mergeCell ref="Q34:S34"/>
    <mergeCell ref="B7:I8"/>
    <mergeCell ref="C25:H26"/>
    <mergeCell ref="AP19:AR23"/>
    <mergeCell ref="AL7:AO8"/>
    <mergeCell ref="AP7:AR8"/>
    <mergeCell ref="AP9:AR13"/>
    <mergeCell ref="AL9:AM13"/>
    <mergeCell ref="AN9:AO13"/>
    <mergeCell ref="AL14:AM18"/>
    <mergeCell ref="AN14:AO18"/>
    <mergeCell ref="AL19:AM23"/>
    <mergeCell ref="AN19:AO23"/>
    <mergeCell ref="AL24:AM28"/>
    <mergeCell ref="AU35:AW35"/>
    <mergeCell ref="AD35:AF35"/>
    <mergeCell ref="AG35:AI35"/>
    <mergeCell ref="AJ35:AM35"/>
    <mergeCell ref="AJ34:AM34"/>
    <mergeCell ref="AD33:AF33"/>
    <mergeCell ref="Z35:AC35"/>
    <mergeCell ref="Z34:AC34"/>
    <mergeCell ref="T35:V35"/>
    <mergeCell ref="T34:V34"/>
    <mergeCell ref="W35:Y35"/>
    <mergeCell ref="AN34:AP34"/>
    <mergeCell ref="W34:Y34"/>
    <mergeCell ref="AD34:AF34"/>
    <mergeCell ref="AN35:AP35"/>
    <mergeCell ref="Z33:AC33"/>
    <mergeCell ref="T33:V33"/>
    <mergeCell ref="W33:Y33"/>
    <mergeCell ref="AQ35:AT35"/>
    <mergeCell ref="AX34:BA34"/>
    <mergeCell ref="AY14:BA18"/>
    <mergeCell ref="AX32:BA32"/>
    <mergeCell ref="AX33:BA33"/>
    <mergeCell ref="AU34:AW34"/>
    <mergeCell ref="AQ33:AT33"/>
    <mergeCell ref="AQ32:AT32"/>
    <mergeCell ref="AU32:AW32"/>
    <mergeCell ref="AQ34:AT34"/>
    <mergeCell ref="AX35:BA35"/>
    <mergeCell ref="AX30:BA30"/>
    <mergeCell ref="AX31:BA31"/>
    <mergeCell ref="AG34:AI34"/>
    <mergeCell ref="AG32:AI32"/>
    <mergeCell ref="AY24:BA28"/>
    <mergeCell ref="AJ32:AM32"/>
    <mergeCell ref="AD32:AF32"/>
    <mergeCell ref="AS4:AU4"/>
    <mergeCell ref="AS5:AY5"/>
    <mergeCell ref="AQ30:AT30"/>
    <mergeCell ref="AQ31:AT31"/>
    <mergeCell ref="AU30:AW31"/>
    <mergeCell ref="AS9:AU13"/>
    <mergeCell ref="AS14:AU18"/>
    <mergeCell ref="AV9:AX13"/>
    <mergeCell ref="AV14:AX18"/>
    <mergeCell ref="AS19:AU23"/>
    <mergeCell ref="AV19:AX23"/>
    <mergeCell ref="AV24:AX28"/>
    <mergeCell ref="AS24:AU28"/>
    <mergeCell ref="AY7:BA7"/>
    <mergeCell ref="AY8:BA8"/>
    <mergeCell ref="AS7:AU7"/>
    <mergeCell ref="AS8:AU8"/>
    <mergeCell ref="AV7:AX7"/>
    <mergeCell ref="AY9:BA13"/>
    <mergeCell ref="AV8:AX8"/>
    <mergeCell ref="AY19:BA23"/>
    <mergeCell ref="AW4:AZ4"/>
    <mergeCell ref="AU33:AW33"/>
    <mergeCell ref="W30:Y31"/>
    <mergeCell ref="W32:Y32"/>
    <mergeCell ref="AN30:AP31"/>
    <mergeCell ref="AJ30:AM31"/>
    <mergeCell ref="AJ33:AM33"/>
    <mergeCell ref="AN32:AP32"/>
    <mergeCell ref="AN33:AP33"/>
    <mergeCell ref="Z31:AC31"/>
    <mergeCell ref="Z30:AC30"/>
    <mergeCell ref="AD30:AF31"/>
    <mergeCell ref="AG30:AI30"/>
    <mergeCell ref="AG31:AI31"/>
    <mergeCell ref="AG33:AI33"/>
    <mergeCell ref="Q5:AL5"/>
    <mergeCell ref="T30:V31"/>
    <mergeCell ref="Z32:AC32"/>
    <mergeCell ref="T32:V32"/>
    <mergeCell ref="B37:E38"/>
    <mergeCell ref="C39:D39"/>
    <mergeCell ref="J33:M33"/>
    <mergeCell ref="N33:P33"/>
    <mergeCell ref="Q33:S33"/>
    <mergeCell ref="C15:H16"/>
    <mergeCell ref="C35:H35"/>
    <mergeCell ref="C34:H34"/>
    <mergeCell ref="C32:H32"/>
    <mergeCell ref="C20:H21"/>
    <mergeCell ref="B30:I31"/>
    <mergeCell ref="C33:H33"/>
    <mergeCell ref="N31:P31"/>
    <mergeCell ref="N32:P32"/>
    <mergeCell ref="J30:M31"/>
    <mergeCell ref="N30:P30"/>
    <mergeCell ref="J34:M34"/>
    <mergeCell ref="J35:M35"/>
    <mergeCell ref="Q30:S31"/>
    <mergeCell ref="Q32:S32"/>
    <mergeCell ref="J32:M32"/>
    <mergeCell ref="Q35:S35"/>
    <mergeCell ref="N35:P35"/>
    <mergeCell ref="N34:P34"/>
  </mergeCells>
  <phoneticPr fontId="1"/>
  <conditionalFormatting sqref="AE37:AH37 AU37:AZ37 N37:P37">
    <cfRule type="cellIs" dxfId="32" priority="2" stopIfTrue="1" operator="equal">
      <formula>1</formula>
    </cfRule>
    <cfRule type="cellIs" dxfId="31" priority="3" stopIfTrue="1" operator="equal">
      <formula>2</formula>
    </cfRule>
    <cfRule type="cellIs" dxfId="30" priority="4" stopIfTrue="1" operator="equal">
      <formula>3</formula>
    </cfRule>
  </conditionalFormatting>
  <conditionalFormatting sqref="N32:P36 AG33:AG36 AG32:AI32 Z32:AB36 AX32:BA36">
    <cfRule type="cellIs" dxfId="29" priority="5" stopIfTrue="1" operator="equal">
      <formula>1</formula>
    </cfRule>
    <cfRule type="cellIs" dxfId="28" priority="6" stopIfTrue="1" operator="equal">
      <formula>2</formula>
    </cfRule>
    <cfRule type="cellIs" dxfId="27" priority="7" stopIfTrue="1" operator="equal">
      <formula>3</formula>
    </cfRule>
  </conditionalFormatting>
  <conditionalFormatting sqref="Z32:AC36 AG32:AI36 AX32:BA36 N32:P36">
    <cfRule type="cellIs" dxfId="26" priority="1" operator="equal">
      <formula>2</formula>
    </cfRule>
  </conditionalFormatting>
  <pageMargins left="0.39370078740157483" right="0.39370078740157483" top="0.6692913385826772" bottom="0" header="0.19685039370078741" footer="0"/>
  <pageSetup paperSize="9" scale="65" orientation="landscape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1"/>
  </sheetPr>
  <dimension ref="B1:BB87"/>
  <sheetViews>
    <sheetView view="pageBreakPreview" topLeftCell="B7" zoomScale="60" zoomScaleNormal="100" workbookViewId="0">
      <selection activeCell="BC20" sqref="BC20"/>
    </sheetView>
  </sheetViews>
  <sheetFormatPr defaultRowHeight="14.25"/>
  <cols>
    <col min="1" max="1" width="5.75" customWidth="1"/>
    <col min="2" max="2" width="0.875" customWidth="1"/>
    <col min="3" max="6" width="5.625" customWidth="1"/>
    <col min="7" max="7" width="5.625" style="9" customWidth="1"/>
    <col min="8" max="8" width="5.25" style="9" customWidth="1"/>
    <col min="9" max="9" width="0.875" customWidth="1"/>
    <col min="10" max="10" width="5.125" customWidth="1"/>
    <col min="11" max="11" width="2" customWidth="1"/>
    <col min="12" max="12" width="5.625" customWidth="1"/>
    <col min="13" max="13" width="2.375" customWidth="1"/>
    <col min="14" max="14" width="5.625" customWidth="1"/>
    <col min="15" max="15" width="2" customWidth="1"/>
    <col min="16" max="16" width="5.625" customWidth="1"/>
    <col min="17" max="17" width="5.125" customWidth="1"/>
    <col min="18" max="18" width="2" customWidth="1"/>
    <col min="19" max="19" width="5.625" customWidth="1"/>
    <col min="20" max="20" width="2.375" customWidth="1"/>
    <col min="21" max="21" width="5.625" customWidth="1"/>
    <col min="22" max="22" width="2" customWidth="1"/>
    <col min="23" max="24" width="5.125" customWidth="1"/>
    <col min="25" max="25" width="2" customWidth="1"/>
    <col min="26" max="26" width="5.625" customWidth="1"/>
    <col min="27" max="27" width="2.5" customWidth="1"/>
    <col min="28" max="28" width="5.625" customWidth="1"/>
    <col min="29" max="29" width="2" customWidth="1"/>
    <col min="30" max="31" width="5.125" customWidth="1"/>
    <col min="32" max="32" width="2" customWidth="1"/>
    <col min="33" max="33" width="5.625" customWidth="1"/>
    <col min="34" max="34" width="2.5" customWidth="1"/>
    <col min="35" max="35" width="5.625" customWidth="1"/>
    <col min="36" max="36" width="2" customWidth="1"/>
    <col min="37" max="38" width="5.125" customWidth="1"/>
    <col min="39" max="39" width="2" customWidth="1"/>
    <col min="40" max="40" width="5.625" customWidth="1"/>
    <col min="41" max="41" width="1.375" customWidth="1"/>
    <col min="42" max="42" width="5.625" customWidth="1"/>
    <col min="43" max="43" width="2" customWidth="1"/>
    <col min="44" max="44" width="4.25" customWidth="1"/>
    <col min="45" max="45" width="5.125" customWidth="1"/>
    <col min="46" max="46" width="2" customWidth="1"/>
    <col min="47" max="47" width="4.5" customWidth="1"/>
    <col min="48" max="48" width="2.5" customWidth="1"/>
    <col min="49" max="49" width="6.75" customWidth="1"/>
    <col min="50" max="50" width="1.25" customWidth="1"/>
    <col min="51" max="52" width="5.125" customWidth="1"/>
    <col min="53" max="53" width="2" customWidth="1"/>
    <col min="54" max="54" width="4.25" customWidth="1"/>
  </cols>
  <sheetData>
    <row r="1" spans="2:54" ht="17.100000000000001" customHeight="1">
      <c r="C1" s="43"/>
      <c r="D1" s="43"/>
      <c r="E1" s="43"/>
      <c r="F1" s="43"/>
      <c r="G1" s="44"/>
      <c r="H1" s="44"/>
      <c r="I1" s="43"/>
      <c r="J1" s="485" t="s">
        <v>129</v>
      </c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  <c r="AA1" s="485"/>
      <c r="AB1" s="485"/>
      <c r="AC1" s="485"/>
      <c r="AD1" s="485"/>
      <c r="AE1" s="485"/>
      <c r="AF1" s="485"/>
      <c r="AG1" s="485"/>
      <c r="AH1" s="485"/>
      <c r="AI1" s="485"/>
      <c r="AJ1" s="485"/>
      <c r="AK1" s="485"/>
      <c r="AL1" s="485"/>
      <c r="AM1" s="485"/>
      <c r="AN1" s="485"/>
      <c r="AO1" s="485"/>
      <c r="AP1" s="485"/>
      <c r="AR1" s="9"/>
      <c r="AS1" s="9"/>
      <c r="AT1" s="9"/>
      <c r="AU1" s="9"/>
      <c r="AV1" s="9"/>
      <c r="AW1" s="9"/>
      <c r="AX1" s="9"/>
      <c r="AY1" s="9"/>
      <c r="AZ1" s="9"/>
    </row>
    <row r="2" spans="2:54" ht="17.100000000000001" customHeight="1">
      <c r="C2" s="151"/>
      <c r="D2" s="151"/>
      <c r="E2" s="151"/>
      <c r="F2" s="151"/>
      <c r="G2" s="44"/>
      <c r="H2" s="44"/>
      <c r="I2" s="151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485"/>
      <c r="AB2" s="485"/>
      <c r="AC2" s="485"/>
      <c r="AD2" s="485"/>
      <c r="AE2" s="485"/>
      <c r="AF2" s="485"/>
      <c r="AG2" s="485"/>
      <c r="AH2" s="485"/>
      <c r="AI2" s="485"/>
      <c r="AJ2" s="485"/>
      <c r="AK2" s="485"/>
      <c r="AL2" s="485"/>
      <c r="AM2" s="485"/>
      <c r="AN2" s="485"/>
      <c r="AO2" s="485"/>
      <c r="AP2" s="485"/>
      <c r="AR2" s="9"/>
      <c r="AS2" s="9"/>
      <c r="AT2" s="9"/>
      <c r="AU2" s="9"/>
      <c r="AV2" s="9"/>
      <c r="AW2" s="9"/>
      <c r="AX2" s="9"/>
      <c r="AY2" s="9"/>
      <c r="AZ2" s="9"/>
    </row>
    <row r="3" spans="2:54" ht="17.100000000000001" customHeight="1">
      <c r="C3" s="151"/>
      <c r="D3" s="151"/>
      <c r="E3" s="151"/>
      <c r="F3" s="151"/>
      <c r="G3" s="44"/>
      <c r="H3" s="44"/>
      <c r="I3" s="151"/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5"/>
      <c r="V3" s="485"/>
      <c r="W3" s="485"/>
      <c r="X3" s="485"/>
      <c r="Y3" s="485"/>
      <c r="Z3" s="485"/>
      <c r="AA3" s="485"/>
      <c r="AB3" s="485"/>
      <c r="AC3" s="485"/>
      <c r="AD3" s="485"/>
      <c r="AE3" s="485"/>
      <c r="AF3" s="485"/>
      <c r="AG3" s="485"/>
      <c r="AH3" s="485"/>
      <c r="AI3" s="485"/>
      <c r="AJ3" s="485"/>
      <c r="AK3" s="485"/>
      <c r="AL3" s="485"/>
      <c r="AM3" s="485"/>
      <c r="AN3" s="485"/>
      <c r="AO3" s="485"/>
      <c r="AP3" s="485"/>
      <c r="AR3" s="9"/>
      <c r="AS3" s="9"/>
      <c r="AT3" s="9"/>
      <c r="AU3" s="9"/>
      <c r="AV3" s="9"/>
      <c r="AW3" s="9"/>
      <c r="AX3" s="9"/>
      <c r="AY3" s="9"/>
      <c r="AZ3" s="9"/>
    </row>
    <row r="4" spans="2:54" ht="17.100000000000001" customHeight="1">
      <c r="C4" s="151"/>
      <c r="D4" s="151"/>
      <c r="E4" s="151"/>
      <c r="F4" s="151"/>
      <c r="G4" s="44"/>
      <c r="H4" s="44"/>
      <c r="I4" s="151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85"/>
      <c r="W4" s="485"/>
      <c r="X4" s="485"/>
      <c r="Y4" s="485"/>
      <c r="Z4" s="485"/>
      <c r="AA4" s="485"/>
      <c r="AB4" s="485"/>
      <c r="AC4" s="485"/>
      <c r="AD4" s="485"/>
      <c r="AE4" s="485"/>
      <c r="AF4" s="485"/>
      <c r="AG4" s="485"/>
      <c r="AH4" s="485"/>
      <c r="AI4" s="485"/>
      <c r="AJ4" s="485"/>
      <c r="AK4" s="485"/>
      <c r="AL4" s="485"/>
      <c r="AM4" s="485"/>
      <c r="AN4" s="485"/>
      <c r="AO4" s="485"/>
      <c r="AP4" s="485"/>
      <c r="AR4" s="9"/>
      <c r="AS4" s="9"/>
      <c r="AT4" s="9"/>
      <c r="AU4" s="9"/>
      <c r="AV4" s="9"/>
      <c r="AW4" s="9"/>
      <c r="AX4" s="9"/>
      <c r="AY4" s="9"/>
      <c r="AZ4" s="9"/>
    </row>
    <row r="5" spans="2:54" ht="24.95" customHeight="1">
      <c r="C5" s="43"/>
      <c r="D5" s="43"/>
      <c r="E5" s="43"/>
      <c r="F5" s="43"/>
      <c r="G5" s="44"/>
      <c r="H5" s="44"/>
      <c r="I5" s="43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R5" s="9"/>
      <c r="AS5" s="357" t="s">
        <v>50</v>
      </c>
      <c r="AT5" s="357"/>
      <c r="AU5" s="357"/>
      <c r="AV5" s="36"/>
      <c r="AW5" s="357" t="s">
        <v>53</v>
      </c>
      <c r="AX5" s="357"/>
      <c r="AY5" s="357"/>
      <c r="AZ5" s="357"/>
      <c r="BA5" s="357"/>
    </row>
    <row r="6" spans="2:54" ht="24.95" customHeight="1">
      <c r="C6" s="465" t="s">
        <v>18</v>
      </c>
      <c r="D6" s="465"/>
      <c r="E6" s="465" t="s">
        <v>78</v>
      </c>
      <c r="F6" s="465"/>
      <c r="G6" s="455" t="s">
        <v>69</v>
      </c>
      <c r="H6" s="455"/>
      <c r="I6" s="455"/>
      <c r="J6" s="455"/>
      <c r="K6" s="455"/>
      <c r="L6" s="35"/>
      <c r="M6" s="35"/>
      <c r="N6" s="35"/>
      <c r="O6" s="35"/>
      <c r="P6" s="35"/>
      <c r="Q6" s="381" t="s">
        <v>72</v>
      </c>
      <c r="R6" s="381"/>
      <c r="S6" s="381"/>
      <c r="T6" s="381"/>
      <c r="U6" s="381"/>
      <c r="V6" s="381"/>
      <c r="W6" s="381"/>
      <c r="X6" s="381"/>
      <c r="Y6" s="381"/>
      <c r="Z6" s="381"/>
      <c r="AA6" s="381"/>
      <c r="AB6" s="381"/>
      <c r="AC6" s="381"/>
      <c r="AD6" s="381"/>
      <c r="AE6" s="381"/>
      <c r="AF6" s="381"/>
      <c r="AG6" s="381"/>
      <c r="AH6" s="381"/>
      <c r="AI6" s="381"/>
      <c r="AJ6" s="381"/>
      <c r="AK6" s="381"/>
      <c r="AL6" s="381"/>
      <c r="AM6" s="35"/>
      <c r="AN6" s="35"/>
      <c r="AO6" s="35"/>
      <c r="AP6" s="35"/>
      <c r="AR6" s="9"/>
      <c r="AS6" s="357" t="s">
        <v>45</v>
      </c>
      <c r="AT6" s="357"/>
      <c r="AU6" s="357"/>
      <c r="AV6" s="357"/>
      <c r="AW6" s="357"/>
      <c r="AX6" s="357"/>
      <c r="AY6" s="357"/>
      <c r="AZ6" s="36"/>
    </row>
    <row r="7" spans="2:54" ht="15" customHeight="1" thickBot="1"/>
    <row r="8" spans="2:54" ht="24" customHeight="1" thickTop="1">
      <c r="B8" s="407" t="s">
        <v>15</v>
      </c>
      <c r="C8" s="408"/>
      <c r="D8" s="408"/>
      <c r="E8" s="408"/>
      <c r="F8" s="408"/>
      <c r="G8" s="408"/>
      <c r="H8" s="408"/>
      <c r="I8" s="409"/>
      <c r="J8" s="449" t="str">
        <f>C11</f>
        <v>山王ＢＯＮＤＳ</v>
      </c>
      <c r="K8" s="450"/>
      <c r="L8" s="450"/>
      <c r="M8" s="450"/>
      <c r="N8" s="450"/>
      <c r="O8" s="450"/>
      <c r="P8" s="451"/>
      <c r="Q8" s="450" t="str">
        <f>C16</f>
        <v>やましろジャンプ</v>
      </c>
      <c r="R8" s="450"/>
      <c r="S8" s="450"/>
      <c r="T8" s="450"/>
      <c r="U8" s="450"/>
      <c r="V8" s="450"/>
      <c r="W8" s="450"/>
      <c r="X8" s="449" t="str">
        <f>C21</f>
        <v>京都ＵＮＩＴＥ</v>
      </c>
      <c r="Y8" s="450"/>
      <c r="Z8" s="450"/>
      <c r="AA8" s="450"/>
      <c r="AB8" s="450"/>
      <c r="AC8" s="450"/>
      <c r="AD8" s="451"/>
      <c r="AE8" s="449" t="str">
        <f>C26</f>
        <v>ａｌｏｈａ－ｓ</v>
      </c>
      <c r="AF8" s="450"/>
      <c r="AG8" s="450"/>
      <c r="AH8" s="450"/>
      <c r="AI8" s="450"/>
      <c r="AJ8" s="450"/>
      <c r="AK8" s="451"/>
      <c r="AL8" s="413" t="s">
        <v>23</v>
      </c>
      <c r="AM8" s="414"/>
      <c r="AN8" s="414"/>
      <c r="AO8" s="415"/>
      <c r="AP8" s="352" t="s">
        <v>20</v>
      </c>
      <c r="AQ8" s="353"/>
      <c r="AR8" s="354"/>
      <c r="AS8" s="352" t="s">
        <v>21</v>
      </c>
      <c r="AT8" s="353"/>
      <c r="AU8" s="354"/>
      <c r="AV8" s="352" t="s">
        <v>34</v>
      </c>
      <c r="AW8" s="353"/>
      <c r="AX8" s="354"/>
      <c r="AY8" s="352" t="s">
        <v>35</v>
      </c>
      <c r="AZ8" s="353"/>
      <c r="BA8" s="354"/>
      <c r="BB8" s="1"/>
    </row>
    <row r="9" spans="2:54" ht="24" customHeight="1" thickBot="1">
      <c r="B9" s="410"/>
      <c r="C9" s="411"/>
      <c r="D9" s="411"/>
      <c r="E9" s="411"/>
      <c r="F9" s="411"/>
      <c r="G9" s="411"/>
      <c r="H9" s="411"/>
      <c r="I9" s="412"/>
      <c r="J9" s="452"/>
      <c r="K9" s="453"/>
      <c r="L9" s="453"/>
      <c r="M9" s="453"/>
      <c r="N9" s="453"/>
      <c r="O9" s="453"/>
      <c r="P9" s="454"/>
      <c r="Q9" s="453"/>
      <c r="R9" s="453"/>
      <c r="S9" s="453"/>
      <c r="T9" s="453"/>
      <c r="U9" s="453"/>
      <c r="V9" s="453"/>
      <c r="W9" s="453"/>
      <c r="X9" s="452"/>
      <c r="Y9" s="453"/>
      <c r="Z9" s="453"/>
      <c r="AA9" s="453"/>
      <c r="AB9" s="453"/>
      <c r="AC9" s="453"/>
      <c r="AD9" s="454"/>
      <c r="AE9" s="452"/>
      <c r="AF9" s="453"/>
      <c r="AG9" s="453"/>
      <c r="AH9" s="453"/>
      <c r="AI9" s="453"/>
      <c r="AJ9" s="453"/>
      <c r="AK9" s="454"/>
      <c r="AL9" s="416"/>
      <c r="AM9" s="417"/>
      <c r="AN9" s="417"/>
      <c r="AO9" s="418"/>
      <c r="AP9" s="349"/>
      <c r="AQ9" s="350"/>
      <c r="AR9" s="351"/>
      <c r="AS9" s="349" t="s">
        <v>26</v>
      </c>
      <c r="AT9" s="350"/>
      <c r="AU9" s="351"/>
      <c r="AV9" s="349" t="s">
        <v>22</v>
      </c>
      <c r="AW9" s="350"/>
      <c r="AX9" s="351"/>
      <c r="AY9" s="349" t="s">
        <v>22</v>
      </c>
      <c r="AZ9" s="350"/>
      <c r="BA9" s="351"/>
      <c r="BB9" s="1"/>
    </row>
    <row r="10" spans="2:54" ht="24" customHeight="1" thickTop="1" thickBot="1">
      <c r="B10" s="25"/>
      <c r="C10" s="95">
        <v>5</v>
      </c>
      <c r="D10" s="96"/>
      <c r="E10" s="96"/>
      <c r="F10" s="96"/>
      <c r="G10" s="97"/>
      <c r="H10" s="97"/>
      <c r="I10" s="98"/>
      <c r="J10" s="456"/>
      <c r="K10" s="457"/>
      <c r="L10" s="457"/>
      <c r="M10" s="457"/>
      <c r="N10" s="457"/>
      <c r="O10" s="457"/>
      <c r="P10" s="458"/>
      <c r="Q10" s="72"/>
      <c r="R10" s="62"/>
      <c r="S10" s="115"/>
      <c r="T10" s="64"/>
      <c r="U10" s="118"/>
      <c r="V10" s="62"/>
      <c r="W10" s="65"/>
      <c r="X10" s="72"/>
      <c r="Y10" s="62"/>
      <c r="Z10" s="118"/>
      <c r="AA10" s="64"/>
      <c r="AB10" s="118"/>
      <c r="AC10" s="62"/>
      <c r="AD10" s="62"/>
      <c r="AE10" s="72"/>
      <c r="AF10" s="62"/>
      <c r="AG10" s="115"/>
      <c r="AH10" s="64"/>
      <c r="AI10" s="124"/>
      <c r="AJ10" s="62"/>
      <c r="AK10" s="62"/>
      <c r="AL10" s="419">
        <v>1</v>
      </c>
      <c r="AM10" s="420"/>
      <c r="AN10" s="472" t="s">
        <v>27</v>
      </c>
      <c r="AO10" s="473"/>
      <c r="AP10" s="471">
        <f>N33</f>
        <v>1</v>
      </c>
      <c r="AQ10" s="471"/>
      <c r="AR10" s="471"/>
      <c r="AS10" s="471">
        <f>Z33</f>
        <v>1</v>
      </c>
      <c r="AT10" s="471"/>
      <c r="AU10" s="471"/>
      <c r="AV10" s="471">
        <f>AG33</f>
        <v>1</v>
      </c>
      <c r="AW10" s="471"/>
      <c r="AX10" s="471"/>
      <c r="AY10" s="467">
        <f>AX33</f>
        <v>1</v>
      </c>
      <c r="AZ10" s="467"/>
      <c r="BA10" s="467"/>
    </row>
    <row r="11" spans="2:54" ht="24" customHeight="1" thickBot="1">
      <c r="B11" s="32"/>
      <c r="C11" s="305" t="str">
        <f>VLOOKUP(C10,参加チーム・抽選Ｎｏ!$C$12:$E$31,3,FALSE)</f>
        <v>山王ＢＯＮＤＳ</v>
      </c>
      <c r="D11" s="305"/>
      <c r="E11" s="305"/>
      <c r="F11" s="305"/>
      <c r="G11" s="305"/>
      <c r="H11" s="305"/>
      <c r="I11" s="99"/>
      <c r="J11" s="459"/>
      <c r="K11" s="460"/>
      <c r="L11" s="460"/>
      <c r="M11" s="460"/>
      <c r="N11" s="460"/>
      <c r="O11" s="460"/>
      <c r="P11" s="461"/>
      <c r="Q11" s="72"/>
      <c r="R11" s="63"/>
      <c r="S11" s="116">
        <v>21</v>
      </c>
      <c r="T11" s="64" t="s">
        <v>36</v>
      </c>
      <c r="U11" s="116">
        <v>17</v>
      </c>
      <c r="V11" s="63"/>
      <c r="W11" s="65"/>
      <c r="X11" s="72"/>
      <c r="Y11" s="63"/>
      <c r="Z11" s="116">
        <v>21</v>
      </c>
      <c r="AA11" s="64" t="s">
        <v>36</v>
      </c>
      <c r="AB11" s="116">
        <v>19</v>
      </c>
      <c r="AC11" s="63"/>
      <c r="AD11" s="62"/>
      <c r="AE11" s="72"/>
      <c r="AF11" s="63"/>
      <c r="AG11" s="116">
        <v>21</v>
      </c>
      <c r="AH11" s="64" t="s">
        <v>36</v>
      </c>
      <c r="AI11" s="116">
        <v>10</v>
      </c>
      <c r="AJ11" s="63"/>
      <c r="AK11" s="62"/>
      <c r="AL11" s="421"/>
      <c r="AM11" s="422"/>
      <c r="AN11" s="469"/>
      <c r="AO11" s="470"/>
      <c r="AP11" s="466"/>
      <c r="AQ11" s="466"/>
      <c r="AR11" s="466"/>
      <c r="AS11" s="466"/>
      <c r="AT11" s="466"/>
      <c r="AU11" s="466"/>
      <c r="AV11" s="466"/>
      <c r="AW11" s="466"/>
      <c r="AX11" s="466"/>
      <c r="AY11" s="468"/>
      <c r="AZ11" s="468"/>
      <c r="BA11" s="468"/>
    </row>
    <row r="12" spans="2:54" ht="24" customHeight="1" thickBot="1">
      <c r="B12" s="32"/>
      <c r="C12" s="305"/>
      <c r="D12" s="305"/>
      <c r="E12" s="305"/>
      <c r="F12" s="305"/>
      <c r="G12" s="305"/>
      <c r="H12" s="305"/>
      <c r="I12" s="99"/>
      <c r="J12" s="459"/>
      <c r="K12" s="460"/>
      <c r="L12" s="460"/>
      <c r="M12" s="460"/>
      <c r="N12" s="460"/>
      <c r="O12" s="460"/>
      <c r="P12" s="461"/>
      <c r="Q12" s="133">
        <f>IF($S$11&gt;$U52,"1",)+IF($S$12&gt;$U$12,"1",)+IF($S$13&gt;$U$13,"1",)</f>
        <v>1</v>
      </c>
      <c r="R12" s="63"/>
      <c r="S12" s="116"/>
      <c r="T12" s="64"/>
      <c r="U12" s="116"/>
      <c r="V12" s="63"/>
      <c r="W12" s="134">
        <f>IF($S$11&lt;$U$11,"1",)+IF($S$12&lt;$U$12,"1",)+IF($S$13&lt;$U$13,"1",)</f>
        <v>0</v>
      </c>
      <c r="X12" s="133">
        <f>IF($Z$11&gt;$AB$11,"1",)+IF($Z$12&gt;$AB$12,"1",)+IF($Z$13&gt;$AB$13,"1",)</f>
        <v>1</v>
      </c>
      <c r="Y12" s="63"/>
      <c r="Z12" s="116"/>
      <c r="AA12" s="64"/>
      <c r="AB12" s="116"/>
      <c r="AC12" s="63"/>
      <c r="AD12" s="135">
        <f>IF($Z$11&lt;$AB$11,"1",)+IF($Z$12&gt;$AB$12,"1",)+IF($Z$13&lt;$AB$13,"1",)</f>
        <v>0</v>
      </c>
      <c r="AE12" s="133">
        <f>IF($AG$11&gt;$AI$11,"1",)+IF($AG$12&gt;$AI$12,"1",)+IF($AG$13&gt;$AI$13,"1",)</f>
        <v>1</v>
      </c>
      <c r="AF12" s="63"/>
      <c r="AG12" s="116"/>
      <c r="AH12" s="64"/>
      <c r="AI12" s="116"/>
      <c r="AJ12" s="63"/>
      <c r="AK12" s="134">
        <f>IF($AG$11&lt;$AI$11,"1",)+IF($AG$12&lt;$AI$12,"1",)+IF($AG$13&lt;$AI$13,"1",)</f>
        <v>0</v>
      </c>
      <c r="AL12" s="421"/>
      <c r="AM12" s="422"/>
      <c r="AN12" s="469"/>
      <c r="AO12" s="470"/>
      <c r="AP12" s="466"/>
      <c r="AQ12" s="466"/>
      <c r="AR12" s="466"/>
      <c r="AS12" s="466"/>
      <c r="AT12" s="466"/>
      <c r="AU12" s="466"/>
      <c r="AV12" s="466"/>
      <c r="AW12" s="466"/>
      <c r="AX12" s="466"/>
      <c r="AY12" s="468"/>
      <c r="AZ12" s="468"/>
      <c r="BA12" s="468"/>
    </row>
    <row r="13" spans="2:54" ht="24" customHeight="1" thickBot="1">
      <c r="B13" s="16"/>
      <c r="C13" s="113">
        <f>IF(Q12&gt;W12,"１",)+IF(X12&gt;AD12,"1",)+IF(AE12&gt;AK12,"1",)</f>
        <v>3</v>
      </c>
      <c r="D13" s="82" t="s">
        <v>48</v>
      </c>
      <c r="E13" s="113">
        <f>IF(Q12&lt;W12,"1",)+IF(X12&lt;AD12,"1")+IF(AE12&lt;AK12,"1")</f>
        <v>0</v>
      </c>
      <c r="F13" s="84" t="s">
        <v>49</v>
      </c>
      <c r="G13" s="279">
        <f>IF(Q12=1,"1",IF(Q12=0,"0",))+IF(X12=1,"1",IF(X12=0,"0",))+IF(AE12=1,"1",IF(AE12=0,"0"))</f>
        <v>3</v>
      </c>
      <c r="H13" s="278" t="s">
        <v>46</v>
      </c>
      <c r="I13" s="101"/>
      <c r="J13" s="459"/>
      <c r="K13" s="460"/>
      <c r="L13" s="460"/>
      <c r="M13" s="460"/>
      <c r="N13" s="460"/>
      <c r="O13" s="460"/>
      <c r="P13" s="461"/>
      <c r="Q13" s="56" t="str">
        <f>IF(Q12=W12,"△",IF(Q12&lt;&gt;"",IF(Q12&gt;W12,"○","●"),""))</f>
        <v>○</v>
      </c>
      <c r="R13" s="63"/>
      <c r="S13" s="116"/>
      <c r="T13" s="64" t="s">
        <v>0</v>
      </c>
      <c r="U13" s="116"/>
      <c r="V13" s="63"/>
      <c r="W13" s="89" t="str">
        <f>IF(Q12=W12,"△",IF(Q12&lt;&gt;"",IF(Q12&lt;W12,"○","●"),""))</f>
        <v>●</v>
      </c>
      <c r="X13" s="56" t="str">
        <f>IF(X12=AD12,"△",IF(X12&lt;&gt;"",IF(X12&gt;AD12,"○","●"),""))</f>
        <v>○</v>
      </c>
      <c r="Y13" s="63"/>
      <c r="Z13" s="116"/>
      <c r="AA13" s="64" t="s">
        <v>0</v>
      </c>
      <c r="AB13" s="116"/>
      <c r="AC13" s="63"/>
      <c r="AD13" s="89" t="str">
        <f>IF(X12=AD12,"△",IF(X12&lt;&gt;"",IF(X12&lt;AD12,"○","●"),""))</f>
        <v>●</v>
      </c>
      <c r="AE13" s="56" t="str">
        <f>IF(AE12=AK12,"△",IF(AE12&lt;&gt;"",IF(AE12&gt;AK12,"○","●"),""))</f>
        <v>○</v>
      </c>
      <c r="AF13" s="63"/>
      <c r="AG13" s="116"/>
      <c r="AH13" s="64" t="s">
        <v>0</v>
      </c>
      <c r="AI13" s="116"/>
      <c r="AJ13" s="63"/>
      <c r="AK13" s="89" t="str">
        <f>IF(AE12=AK12,"△",IF(AE12&lt;&gt;"",IF(AE12&lt;AK12,"○","●"),""))</f>
        <v>●</v>
      </c>
      <c r="AL13" s="421"/>
      <c r="AM13" s="422"/>
      <c r="AN13" s="469"/>
      <c r="AO13" s="470"/>
      <c r="AP13" s="466"/>
      <c r="AQ13" s="466"/>
      <c r="AR13" s="466"/>
      <c r="AS13" s="466"/>
      <c r="AT13" s="466"/>
      <c r="AU13" s="466"/>
      <c r="AV13" s="466"/>
      <c r="AW13" s="466"/>
      <c r="AX13" s="466"/>
      <c r="AY13" s="468"/>
      <c r="AZ13" s="468"/>
      <c r="BA13" s="468"/>
    </row>
    <row r="14" spans="2:54" ht="24" customHeight="1" thickBot="1">
      <c r="B14" s="16"/>
      <c r="C14" s="84">
        <f>SUM(Q14+X14+AE14)</f>
        <v>9</v>
      </c>
      <c r="D14" s="83" t="s">
        <v>42</v>
      </c>
      <c r="E14" s="102"/>
      <c r="F14" s="85"/>
      <c r="G14" s="102"/>
      <c r="H14" s="102"/>
      <c r="I14" s="103"/>
      <c r="J14" s="462"/>
      <c r="K14" s="463"/>
      <c r="L14" s="463"/>
      <c r="M14" s="463"/>
      <c r="N14" s="463"/>
      <c r="O14" s="463"/>
      <c r="P14" s="464"/>
      <c r="Q14" s="78" t="str">
        <f>IF(Q12=0,0,IF(Q12=W12,1,IF(Q12&lt;&gt;"",IF(Q12&gt;W12,"3","0"),"")))</f>
        <v>3</v>
      </c>
      <c r="R14" s="104"/>
      <c r="S14" s="117"/>
      <c r="T14" s="69"/>
      <c r="U14" s="119"/>
      <c r="V14" s="104"/>
      <c r="W14" s="80">
        <f>IF(W12=0,0,IF(W12=Q12,1,IF(W12&lt;&gt;"",IF(Q12&lt;W12,"3","0"),"")))</f>
        <v>0</v>
      </c>
      <c r="X14" s="78" t="str">
        <f>IF(X12=0,0,IF(X12=AD12,1,IF(X12&lt;&gt;"",IF(X12&gt;AD12,"3","0"),"")))</f>
        <v>3</v>
      </c>
      <c r="Y14" s="104"/>
      <c r="Z14" s="120"/>
      <c r="AA14" s="69"/>
      <c r="AB14" s="120"/>
      <c r="AC14" s="104"/>
      <c r="AD14" s="80">
        <f>IF(AD12=0,0,IF(AD12=X12,1,IF(AD12&lt;&gt;"",IF(X12&lt;AD12,"3","0"),"")))</f>
        <v>0</v>
      </c>
      <c r="AE14" s="78" t="str">
        <f>IF(AE12=0,0,IF(AE12=AK12,1,IF(AE12&lt;&gt;"",IF(AE12&gt;AK12,"3","0"),"")))</f>
        <v>3</v>
      </c>
      <c r="AF14" s="104"/>
      <c r="AG14" s="117"/>
      <c r="AH14" s="69"/>
      <c r="AI14" s="120"/>
      <c r="AJ14" s="104"/>
      <c r="AK14" s="80">
        <f>IF(AK12=0,0,IF(AK12=AE12,1,IF(AK12&lt;&gt;"",IF(AE12&lt;AK12,"3","0"),"")))</f>
        <v>0</v>
      </c>
      <c r="AL14" s="421"/>
      <c r="AM14" s="422"/>
      <c r="AN14" s="469"/>
      <c r="AO14" s="470"/>
      <c r="AP14" s="466"/>
      <c r="AQ14" s="466"/>
      <c r="AR14" s="466"/>
      <c r="AS14" s="466"/>
      <c r="AT14" s="466"/>
      <c r="AU14" s="466"/>
      <c r="AV14" s="466"/>
      <c r="AW14" s="466"/>
      <c r="AX14" s="466"/>
      <c r="AY14" s="468"/>
      <c r="AZ14" s="468"/>
      <c r="BA14" s="468"/>
    </row>
    <row r="15" spans="2:54" ht="24" customHeight="1" thickBot="1">
      <c r="B15" s="26"/>
      <c r="C15" s="105">
        <v>6</v>
      </c>
      <c r="D15" s="106"/>
      <c r="E15" s="106"/>
      <c r="F15" s="106"/>
      <c r="G15" s="107"/>
      <c r="H15" s="107"/>
      <c r="I15" s="108"/>
      <c r="J15" s="58"/>
      <c r="K15" s="58"/>
      <c r="L15" s="59"/>
      <c r="M15" s="60"/>
      <c r="N15" s="59"/>
      <c r="O15" s="58"/>
      <c r="P15" s="61"/>
      <c r="Q15" s="474"/>
      <c r="R15" s="475"/>
      <c r="S15" s="475"/>
      <c r="T15" s="475"/>
      <c r="U15" s="475"/>
      <c r="V15" s="475"/>
      <c r="W15" s="476"/>
      <c r="X15" s="71"/>
      <c r="Y15" s="58"/>
      <c r="Z15" s="121"/>
      <c r="AA15" s="60"/>
      <c r="AB15" s="122"/>
      <c r="AC15" s="58"/>
      <c r="AD15" s="58"/>
      <c r="AE15" s="71"/>
      <c r="AF15" s="58"/>
      <c r="AG15" s="123"/>
      <c r="AH15" s="60"/>
      <c r="AI15" s="122"/>
      <c r="AJ15" s="58"/>
      <c r="AK15" s="58"/>
      <c r="AL15" s="421">
        <v>3</v>
      </c>
      <c r="AM15" s="422"/>
      <c r="AN15" s="469" t="s">
        <v>27</v>
      </c>
      <c r="AO15" s="470"/>
      <c r="AP15" s="466">
        <f>N34</f>
        <v>3</v>
      </c>
      <c r="AQ15" s="466"/>
      <c r="AR15" s="466"/>
      <c r="AS15" s="466">
        <f>Z34</f>
        <v>4</v>
      </c>
      <c r="AT15" s="466"/>
      <c r="AU15" s="466"/>
      <c r="AV15" s="466">
        <f>AG34</f>
        <v>3</v>
      </c>
      <c r="AW15" s="466"/>
      <c r="AX15" s="466"/>
      <c r="AY15" s="468">
        <f>AX34</f>
        <v>2</v>
      </c>
      <c r="AZ15" s="468"/>
      <c r="BA15" s="468"/>
    </row>
    <row r="16" spans="2:54" ht="24" customHeight="1" thickBot="1">
      <c r="B16" s="32"/>
      <c r="C16" s="305" t="str">
        <f>VLOOKUP(C15,参加チーム・抽選Ｎｏ!$C$12:$E$31,3,FALSE)</f>
        <v>やましろジャンプ</v>
      </c>
      <c r="D16" s="305"/>
      <c r="E16" s="305"/>
      <c r="F16" s="305"/>
      <c r="G16" s="305"/>
      <c r="H16" s="305"/>
      <c r="I16" s="99"/>
      <c r="J16" s="62"/>
      <c r="K16" s="63"/>
      <c r="L16" s="94">
        <f>U11</f>
        <v>17</v>
      </c>
      <c r="M16" s="64" t="s">
        <v>36</v>
      </c>
      <c r="N16" s="94">
        <f>S11</f>
        <v>21</v>
      </c>
      <c r="O16" s="63"/>
      <c r="P16" s="65"/>
      <c r="Q16" s="477"/>
      <c r="R16" s="478"/>
      <c r="S16" s="478"/>
      <c r="T16" s="478"/>
      <c r="U16" s="478"/>
      <c r="V16" s="478"/>
      <c r="W16" s="479"/>
      <c r="X16" s="72"/>
      <c r="Y16" s="63"/>
      <c r="Z16" s="116">
        <v>21</v>
      </c>
      <c r="AA16" s="64" t="s">
        <v>36</v>
      </c>
      <c r="AB16" s="116">
        <v>11</v>
      </c>
      <c r="AC16" s="63"/>
      <c r="AD16" s="62"/>
      <c r="AE16" s="72"/>
      <c r="AF16" s="63"/>
      <c r="AG16" s="116">
        <v>20</v>
      </c>
      <c r="AH16" s="64" t="s">
        <v>36</v>
      </c>
      <c r="AI16" s="116">
        <v>21</v>
      </c>
      <c r="AJ16" s="63"/>
      <c r="AK16" s="62"/>
      <c r="AL16" s="421"/>
      <c r="AM16" s="422"/>
      <c r="AN16" s="469"/>
      <c r="AO16" s="470"/>
      <c r="AP16" s="466"/>
      <c r="AQ16" s="466"/>
      <c r="AR16" s="466"/>
      <c r="AS16" s="466"/>
      <c r="AT16" s="466"/>
      <c r="AU16" s="466"/>
      <c r="AV16" s="466"/>
      <c r="AW16" s="466"/>
      <c r="AX16" s="466"/>
      <c r="AY16" s="468"/>
      <c r="AZ16" s="468"/>
      <c r="BA16" s="468"/>
    </row>
    <row r="17" spans="2:54" ht="24" customHeight="1" thickBot="1">
      <c r="B17" s="32"/>
      <c r="C17" s="305"/>
      <c r="D17" s="305"/>
      <c r="E17" s="305"/>
      <c r="F17" s="305"/>
      <c r="G17" s="305"/>
      <c r="H17" s="305"/>
      <c r="I17" s="99"/>
      <c r="J17" s="66">
        <f>W12</f>
        <v>0</v>
      </c>
      <c r="K17" s="63"/>
      <c r="L17" s="94">
        <f>U12</f>
        <v>0</v>
      </c>
      <c r="M17" s="64"/>
      <c r="N17" s="94">
        <f>S12</f>
        <v>0</v>
      </c>
      <c r="O17" s="63"/>
      <c r="P17" s="67">
        <f>Q12</f>
        <v>1</v>
      </c>
      <c r="Q17" s="477"/>
      <c r="R17" s="478"/>
      <c r="S17" s="478"/>
      <c r="T17" s="478"/>
      <c r="U17" s="478"/>
      <c r="V17" s="478"/>
      <c r="W17" s="479"/>
      <c r="X17" s="136">
        <f>IF($Z$16&gt;$AB$16,"1",)+IF($Z$17&gt;$AB$17,"1",)+IF($Z$18&gt;$AB$18,"1",)</f>
        <v>1</v>
      </c>
      <c r="Y17" s="63"/>
      <c r="Z17" s="116"/>
      <c r="AA17" s="64"/>
      <c r="AB17" s="116"/>
      <c r="AC17" s="63"/>
      <c r="AD17" s="136">
        <f>IF(Z16&lt;AB16,"1",)+IF(Z17&gt;AB17,"1",)+IF(Z18&lt;AB18,"1",)</f>
        <v>0</v>
      </c>
      <c r="AE17" s="133">
        <f>IF($AG$16&gt;$AI$16,"1",)+IF($AG$17&gt;$AI$17,"1",)+IF($AG$18&gt;$AI$18,"1",)</f>
        <v>0</v>
      </c>
      <c r="AF17" s="63"/>
      <c r="AG17" s="116"/>
      <c r="AH17" s="64"/>
      <c r="AI17" s="116"/>
      <c r="AJ17" s="63"/>
      <c r="AK17" s="135">
        <f>IF($AG$16&lt;$AI$16,"1",)+IF($AG$17&lt;$AI$17,"1",)+IF($AG$18&lt;$AI$18,"1",)</f>
        <v>1</v>
      </c>
      <c r="AL17" s="421"/>
      <c r="AM17" s="422"/>
      <c r="AN17" s="469"/>
      <c r="AO17" s="470"/>
      <c r="AP17" s="466"/>
      <c r="AQ17" s="466"/>
      <c r="AR17" s="466"/>
      <c r="AS17" s="466"/>
      <c r="AT17" s="466"/>
      <c r="AU17" s="466"/>
      <c r="AV17" s="466"/>
      <c r="AW17" s="466"/>
      <c r="AX17" s="466"/>
      <c r="AY17" s="468"/>
      <c r="AZ17" s="468"/>
      <c r="BA17" s="468"/>
    </row>
    <row r="18" spans="2:54" ht="24" customHeight="1" thickBot="1">
      <c r="B18" s="16"/>
      <c r="C18" s="113">
        <f>IF(J17&gt;P17,"１",)+IF(X17&gt;AD17,"1",)+IF(AE17&gt;AK17,"1",)</f>
        <v>1</v>
      </c>
      <c r="D18" s="82" t="s">
        <v>48</v>
      </c>
      <c r="E18" s="113">
        <f>IF(J17&lt;P17,"1",)+IF(X17&lt;AD17,"1")+IF(AE17&lt;AK17,"1")</f>
        <v>2</v>
      </c>
      <c r="F18" s="84" t="s">
        <v>49</v>
      </c>
      <c r="G18" s="279">
        <f>IF(J17=1,"1",IF(J17=0,"0",))+IF(X17=1,"1",IF(X17=0,"0",))+IF(AE17=1,"1",IF(AE17=0,"0"))</f>
        <v>1</v>
      </c>
      <c r="H18" s="278" t="s">
        <v>46</v>
      </c>
      <c r="I18" s="101"/>
      <c r="J18" s="68" t="str">
        <f>W13</f>
        <v>●</v>
      </c>
      <c r="K18" s="63"/>
      <c r="L18" s="94">
        <f>U13</f>
        <v>0</v>
      </c>
      <c r="M18" s="64" t="s">
        <v>0</v>
      </c>
      <c r="N18" s="94">
        <f>S13</f>
        <v>0</v>
      </c>
      <c r="O18" s="63"/>
      <c r="P18" s="80" t="str">
        <f>Q13</f>
        <v>○</v>
      </c>
      <c r="Q18" s="477"/>
      <c r="R18" s="478"/>
      <c r="S18" s="478"/>
      <c r="T18" s="478"/>
      <c r="U18" s="478"/>
      <c r="V18" s="478"/>
      <c r="W18" s="479"/>
      <c r="X18" s="56" t="str">
        <f>IF(X17=AD17,"△",IF(X17&lt;&gt;"",IF(X17&gt;AD17,"○","●"),""))</f>
        <v>○</v>
      </c>
      <c r="Y18" s="63"/>
      <c r="Z18" s="116"/>
      <c r="AA18" s="64" t="s">
        <v>0</v>
      </c>
      <c r="AB18" s="116"/>
      <c r="AC18" s="63"/>
      <c r="AD18" s="89" t="str">
        <f>IF(X17=AD17,"△",IF(X17&lt;&gt;"",IF(X17&lt;AD17,"○","●"),""))</f>
        <v>●</v>
      </c>
      <c r="AE18" s="56" t="str">
        <f>IF(AE17=AK17,"△",IF(AE17&lt;&gt;"",IF(AE17&gt;AK17,"○","●"),""))</f>
        <v>●</v>
      </c>
      <c r="AF18" s="63"/>
      <c r="AG18" s="116"/>
      <c r="AH18" s="64" t="s">
        <v>0</v>
      </c>
      <c r="AI18" s="116"/>
      <c r="AJ18" s="63"/>
      <c r="AK18" s="89" t="str">
        <f>IF(AE17=AK17,"△",IF(AE17&lt;&gt;"",IF(AE17&lt;AK17,"○","●"),""))</f>
        <v>○</v>
      </c>
      <c r="AL18" s="421"/>
      <c r="AM18" s="422"/>
      <c r="AN18" s="469"/>
      <c r="AO18" s="470"/>
      <c r="AP18" s="466"/>
      <c r="AQ18" s="466"/>
      <c r="AR18" s="466"/>
      <c r="AS18" s="466"/>
      <c r="AT18" s="466"/>
      <c r="AU18" s="466"/>
      <c r="AV18" s="466"/>
      <c r="AW18" s="466"/>
      <c r="AX18" s="466"/>
      <c r="AY18" s="468"/>
      <c r="AZ18" s="468"/>
      <c r="BA18" s="468"/>
    </row>
    <row r="19" spans="2:54" ht="24" customHeight="1" thickBot="1">
      <c r="B19" s="17"/>
      <c r="C19" s="85">
        <f>SUM(J19+X19+AE19)</f>
        <v>3</v>
      </c>
      <c r="D19" s="83" t="s">
        <v>42</v>
      </c>
      <c r="E19" s="102"/>
      <c r="F19" s="85"/>
      <c r="G19" s="102"/>
      <c r="H19" s="102"/>
      <c r="I19" s="103"/>
      <c r="J19" s="92">
        <f>W14</f>
        <v>0</v>
      </c>
      <c r="K19" s="69"/>
      <c r="L19" s="70"/>
      <c r="M19" s="69"/>
      <c r="N19" s="70"/>
      <c r="O19" s="69"/>
      <c r="P19" s="93" t="str">
        <f>Q14</f>
        <v>3</v>
      </c>
      <c r="Q19" s="480"/>
      <c r="R19" s="481"/>
      <c r="S19" s="481"/>
      <c r="T19" s="481"/>
      <c r="U19" s="481"/>
      <c r="V19" s="481"/>
      <c r="W19" s="482"/>
      <c r="X19" s="78" t="str">
        <f>IF(X17=0,0,IF(X17=AD17,1,IF(X17&lt;&gt;"",IF(X17&gt;AD17,"3","0"),"")))</f>
        <v>3</v>
      </c>
      <c r="Y19" s="104"/>
      <c r="Z19" s="120"/>
      <c r="AA19" s="69"/>
      <c r="AB19" s="120"/>
      <c r="AC19" s="104"/>
      <c r="AD19" s="80">
        <f>IF(AD17=0,0,IF(AD17=X17,1,IF(AD17&lt;&gt;"",IF(X17&lt;AD17,"3","0"),"")))</f>
        <v>0</v>
      </c>
      <c r="AE19" s="78">
        <f>IF(AE17=0,0,IF(AE17=AK17,1,IF(AE17&lt;&gt;"",IF(AE17&gt;AK17,"3","0"),"")))</f>
        <v>0</v>
      </c>
      <c r="AF19" s="104"/>
      <c r="AG19" s="117"/>
      <c r="AH19" s="69"/>
      <c r="AI19" s="120"/>
      <c r="AJ19" s="104"/>
      <c r="AK19" s="80" t="str">
        <f>IF(AK17=0,0,IF(AK17=AE17,1,IF(AK17&lt;&gt;"",IF(AE17&lt;AK17,"3","0"),"")))</f>
        <v>3</v>
      </c>
      <c r="AL19" s="421"/>
      <c r="AM19" s="422"/>
      <c r="AN19" s="469"/>
      <c r="AO19" s="470"/>
      <c r="AP19" s="466"/>
      <c r="AQ19" s="466"/>
      <c r="AR19" s="466"/>
      <c r="AS19" s="466"/>
      <c r="AT19" s="466"/>
      <c r="AU19" s="466"/>
      <c r="AV19" s="466"/>
      <c r="AW19" s="466"/>
      <c r="AX19" s="466"/>
      <c r="AY19" s="468"/>
      <c r="AZ19" s="468"/>
      <c r="BA19" s="468"/>
    </row>
    <row r="20" spans="2:54" ht="24" customHeight="1" thickBot="1">
      <c r="B20" s="27"/>
      <c r="C20" s="109">
        <v>7</v>
      </c>
      <c r="D20" s="110"/>
      <c r="E20" s="110"/>
      <c r="F20" s="110"/>
      <c r="G20" s="42"/>
      <c r="H20" s="42"/>
      <c r="I20" s="108"/>
      <c r="J20" s="58"/>
      <c r="K20" s="58"/>
      <c r="L20" s="59"/>
      <c r="M20" s="60"/>
      <c r="N20" s="59"/>
      <c r="O20" s="58"/>
      <c r="P20" s="61"/>
      <c r="Q20" s="71"/>
      <c r="R20" s="58"/>
      <c r="S20" s="59"/>
      <c r="T20" s="60"/>
      <c r="U20" s="59"/>
      <c r="V20" s="58"/>
      <c r="W20" s="61"/>
      <c r="X20" s="440"/>
      <c r="Y20" s="441"/>
      <c r="Z20" s="441"/>
      <c r="AA20" s="441"/>
      <c r="AB20" s="441"/>
      <c r="AC20" s="441"/>
      <c r="AD20" s="442"/>
      <c r="AE20" s="71"/>
      <c r="AF20" s="58"/>
      <c r="AG20" s="123"/>
      <c r="AH20" s="60"/>
      <c r="AI20" s="121"/>
      <c r="AJ20" s="58"/>
      <c r="AK20" s="58"/>
      <c r="AL20" s="421">
        <v>4</v>
      </c>
      <c r="AM20" s="422"/>
      <c r="AN20" s="469" t="s">
        <v>27</v>
      </c>
      <c r="AO20" s="470"/>
      <c r="AP20" s="466" t="str">
        <f>N35</f>
        <v/>
      </c>
      <c r="AQ20" s="466"/>
      <c r="AR20" s="466"/>
      <c r="AS20" s="466" t="str">
        <f>Z35</f>
        <v/>
      </c>
      <c r="AT20" s="466"/>
      <c r="AU20" s="466"/>
      <c r="AV20" s="466" t="str">
        <f>AG35</f>
        <v/>
      </c>
      <c r="AW20" s="466"/>
      <c r="AX20" s="466"/>
      <c r="AY20" s="468">
        <f>AX35</f>
        <v>4</v>
      </c>
      <c r="AZ20" s="468"/>
      <c r="BA20" s="468"/>
      <c r="BB20" s="1"/>
    </row>
    <row r="21" spans="2:54" ht="24" customHeight="1" thickBot="1">
      <c r="B21" s="32"/>
      <c r="C21" s="305" t="str">
        <f>VLOOKUP(C20,参加チーム・抽選Ｎｏ!$C$12:$E$31,3,FALSE)</f>
        <v>京都ＵＮＩＴＥ</v>
      </c>
      <c r="D21" s="305"/>
      <c r="E21" s="305"/>
      <c r="F21" s="305"/>
      <c r="G21" s="305"/>
      <c r="H21" s="305"/>
      <c r="I21" s="111"/>
      <c r="J21" s="62"/>
      <c r="K21" s="63"/>
      <c r="L21" s="94">
        <f>AB11</f>
        <v>19</v>
      </c>
      <c r="M21" s="64" t="s">
        <v>36</v>
      </c>
      <c r="N21" s="94">
        <f>Z11</f>
        <v>21</v>
      </c>
      <c r="O21" s="63"/>
      <c r="P21" s="65"/>
      <c r="Q21" s="72"/>
      <c r="R21" s="63"/>
      <c r="S21" s="73">
        <f>AB16</f>
        <v>11</v>
      </c>
      <c r="T21" s="74" t="s">
        <v>0</v>
      </c>
      <c r="U21" s="73">
        <f>Z16</f>
        <v>21</v>
      </c>
      <c r="V21" s="63"/>
      <c r="W21" s="65"/>
      <c r="X21" s="443"/>
      <c r="Y21" s="444"/>
      <c r="Z21" s="444"/>
      <c r="AA21" s="444"/>
      <c r="AB21" s="444"/>
      <c r="AC21" s="444"/>
      <c r="AD21" s="445"/>
      <c r="AE21" s="72"/>
      <c r="AF21" s="63"/>
      <c r="AG21" s="116">
        <v>14</v>
      </c>
      <c r="AH21" s="64" t="s">
        <v>36</v>
      </c>
      <c r="AI21" s="116">
        <v>21</v>
      </c>
      <c r="AJ21" s="63"/>
      <c r="AK21" s="62"/>
      <c r="AL21" s="421"/>
      <c r="AM21" s="422"/>
      <c r="AN21" s="469"/>
      <c r="AO21" s="470"/>
      <c r="AP21" s="466"/>
      <c r="AQ21" s="466"/>
      <c r="AR21" s="466"/>
      <c r="AS21" s="466"/>
      <c r="AT21" s="466"/>
      <c r="AU21" s="466"/>
      <c r="AV21" s="466"/>
      <c r="AW21" s="466"/>
      <c r="AX21" s="466"/>
      <c r="AY21" s="468"/>
      <c r="AZ21" s="468"/>
      <c r="BA21" s="468"/>
      <c r="BB21" s="1"/>
    </row>
    <row r="22" spans="2:54" ht="24" customHeight="1" thickBot="1">
      <c r="B22" s="32"/>
      <c r="C22" s="305"/>
      <c r="D22" s="305"/>
      <c r="E22" s="305"/>
      <c r="F22" s="305"/>
      <c r="G22" s="305"/>
      <c r="H22" s="305"/>
      <c r="I22" s="111"/>
      <c r="J22" s="66">
        <f>AD12</f>
        <v>0</v>
      </c>
      <c r="K22" s="63"/>
      <c r="L22" s="94">
        <f>AB12</f>
        <v>0</v>
      </c>
      <c r="M22" s="64"/>
      <c r="N22" s="94">
        <f>Z12</f>
        <v>0</v>
      </c>
      <c r="O22" s="63"/>
      <c r="P22" s="67">
        <f>X12</f>
        <v>1</v>
      </c>
      <c r="Q22" s="75">
        <f>AD17</f>
        <v>0</v>
      </c>
      <c r="R22" s="63"/>
      <c r="S22" s="73">
        <f>AB17</f>
        <v>0</v>
      </c>
      <c r="T22" s="74"/>
      <c r="U22" s="73">
        <f>Z17</f>
        <v>0</v>
      </c>
      <c r="V22" s="63"/>
      <c r="W22" s="67">
        <f>X17</f>
        <v>1</v>
      </c>
      <c r="X22" s="443"/>
      <c r="Y22" s="444"/>
      <c r="Z22" s="444"/>
      <c r="AA22" s="444"/>
      <c r="AB22" s="444"/>
      <c r="AC22" s="444"/>
      <c r="AD22" s="445"/>
      <c r="AE22" s="133">
        <f>IF($AG$21&gt;$AI$21,"1",)+IF($AG$22&gt;$AI$22,"1",)+IF($AG$23&gt;$AI$23,"1",)</f>
        <v>0</v>
      </c>
      <c r="AF22" s="63"/>
      <c r="AG22" s="116"/>
      <c r="AH22" s="64"/>
      <c r="AI22" s="116"/>
      <c r="AJ22" s="63"/>
      <c r="AK22" s="134">
        <f>IF($AG$21&lt;$AI$21,"1",)+IF($AG$22&lt;$AI$22,"1",)+IF($AG$23&lt;$AI$23,"1",)</f>
        <v>1</v>
      </c>
      <c r="AL22" s="421"/>
      <c r="AM22" s="422"/>
      <c r="AN22" s="469"/>
      <c r="AO22" s="470"/>
      <c r="AP22" s="466"/>
      <c r="AQ22" s="466"/>
      <c r="AR22" s="466"/>
      <c r="AS22" s="466"/>
      <c r="AT22" s="466"/>
      <c r="AU22" s="466"/>
      <c r="AV22" s="466"/>
      <c r="AW22" s="466"/>
      <c r="AX22" s="466"/>
      <c r="AY22" s="468"/>
      <c r="AZ22" s="468"/>
      <c r="BA22" s="468"/>
    </row>
    <row r="23" spans="2:54" ht="24" customHeight="1" thickBot="1">
      <c r="B23" s="16"/>
      <c r="C23" s="113">
        <f>IF(J22&gt;P22,"１",)+IF(Q22&gt;W22,"1",)+IF(AE22&gt;AK22,"1",)</f>
        <v>0</v>
      </c>
      <c r="D23" s="82" t="s">
        <v>48</v>
      </c>
      <c r="E23" s="113">
        <f>IF(J22&lt;P22,"1",)+IF(Q22&lt;W22,"1")+IF(AE22&lt;AK22,"1")</f>
        <v>3</v>
      </c>
      <c r="F23" s="82" t="s">
        <v>49</v>
      </c>
      <c r="G23" s="279">
        <f>IF(J22=1,"1",IF(J22=0,"0",))+IF(Q22=1,"1",IF(Q22=0,"0",))+IF(AE22=1,"1",IF(AE22=0,"0"))</f>
        <v>0</v>
      </c>
      <c r="H23" s="278" t="s">
        <v>46</v>
      </c>
      <c r="I23" s="101"/>
      <c r="J23" s="76" t="str">
        <f>AD13</f>
        <v>●</v>
      </c>
      <c r="K23" s="63"/>
      <c r="L23" s="94">
        <f>AB13</f>
        <v>0</v>
      </c>
      <c r="M23" s="64" t="s">
        <v>0</v>
      </c>
      <c r="N23" s="94">
        <f>Z13</f>
        <v>0</v>
      </c>
      <c r="O23" s="63"/>
      <c r="P23" s="80" t="str">
        <f>X13</f>
        <v>○</v>
      </c>
      <c r="Q23" s="77" t="str">
        <f>AD18</f>
        <v>●</v>
      </c>
      <c r="R23" s="63"/>
      <c r="S23" s="73">
        <f>AB18</f>
        <v>0</v>
      </c>
      <c r="T23" s="74" t="s">
        <v>0</v>
      </c>
      <c r="U23" s="73">
        <f>Z18</f>
        <v>0</v>
      </c>
      <c r="V23" s="63"/>
      <c r="W23" s="80" t="str">
        <f>X18</f>
        <v>○</v>
      </c>
      <c r="X23" s="443"/>
      <c r="Y23" s="444"/>
      <c r="Z23" s="444"/>
      <c r="AA23" s="444"/>
      <c r="AB23" s="444"/>
      <c r="AC23" s="444"/>
      <c r="AD23" s="445"/>
      <c r="AE23" s="56" t="str">
        <f>IF(AE22=AK22,"△",IF(AE22&lt;&gt;"",IF(AE22&gt;AK22,"○","●"),""))</f>
        <v>●</v>
      </c>
      <c r="AF23" s="63"/>
      <c r="AG23" s="116"/>
      <c r="AH23" s="112" t="s">
        <v>0</v>
      </c>
      <c r="AI23" s="116"/>
      <c r="AJ23" s="63"/>
      <c r="AK23" s="89" t="str">
        <f>IF(AE22=AK22,"△",IF(AE22&lt;&gt;"",IF(AE22&lt;AK22,"○","●"),""))</f>
        <v>○</v>
      </c>
      <c r="AL23" s="421"/>
      <c r="AM23" s="422"/>
      <c r="AN23" s="469"/>
      <c r="AO23" s="470"/>
      <c r="AP23" s="466"/>
      <c r="AQ23" s="466"/>
      <c r="AR23" s="466"/>
      <c r="AS23" s="466"/>
      <c r="AT23" s="466"/>
      <c r="AU23" s="466"/>
      <c r="AV23" s="466"/>
      <c r="AW23" s="466"/>
      <c r="AX23" s="466"/>
      <c r="AY23" s="468"/>
      <c r="AZ23" s="468"/>
      <c r="BA23" s="468"/>
    </row>
    <row r="24" spans="2:54" ht="24" customHeight="1" thickBot="1">
      <c r="B24" s="16"/>
      <c r="C24" s="84">
        <f>SUM(J24+Q24+AE24)</f>
        <v>0</v>
      </c>
      <c r="D24" s="83" t="s">
        <v>42</v>
      </c>
      <c r="E24" s="102"/>
      <c r="F24" s="83"/>
      <c r="G24" s="102"/>
      <c r="H24" s="102"/>
      <c r="I24" s="103"/>
      <c r="J24" s="92">
        <f>AD14</f>
        <v>0</v>
      </c>
      <c r="K24" s="69"/>
      <c r="L24" s="70"/>
      <c r="M24" s="69"/>
      <c r="N24" s="70"/>
      <c r="O24" s="69"/>
      <c r="P24" s="93" t="str">
        <f>X14</f>
        <v>3</v>
      </c>
      <c r="Q24" s="87">
        <f>AD19</f>
        <v>0</v>
      </c>
      <c r="R24" s="69"/>
      <c r="S24" s="70"/>
      <c r="T24" s="69"/>
      <c r="U24" s="70"/>
      <c r="V24" s="69"/>
      <c r="W24" s="80" t="str">
        <f>X19</f>
        <v>3</v>
      </c>
      <c r="X24" s="446"/>
      <c r="Y24" s="447"/>
      <c r="Z24" s="447"/>
      <c r="AA24" s="447"/>
      <c r="AB24" s="447"/>
      <c r="AC24" s="447"/>
      <c r="AD24" s="448"/>
      <c r="AE24" s="78">
        <f>IF(AE22=0,0,IF(AE22=AK22,1,IF(AE22&lt;&gt;"",IF(AE22&gt;AK22,"3","0"),"")))</f>
        <v>0</v>
      </c>
      <c r="AF24" s="104"/>
      <c r="AG24" s="117"/>
      <c r="AH24" s="69"/>
      <c r="AI24" s="120"/>
      <c r="AJ24" s="104"/>
      <c r="AK24" s="80" t="str">
        <f>IF(AK22=0,0,IF(AK22=AE22,1,IF(AK22&lt;&gt;"",IF(AE22&lt;AK22,"3","0"),"")))</f>
        <v>3</v>
      </c>
      <c r="AL24" s="421"/>
      <c r="AM24" s="422"/>
      <c r="AN24" s="469"/>
      <c r="AO24" s="470"/>
      <c r="AP24" s="466"/>
      <c r="AQ24" s="466"/>
      <c r="AR24" s="466"/>
      <c r="AS24" s="466"/>
      <c r="AT24" s="466"/>
      <c r="AU24" s="466"/>
      <c r="AV24" s="466"/>
      <c r="AW24" s="466"/>
      <c r="AX24" s="466"/>
      <c r="AY24" s="468"/>
      <c r="AZ24" s="468"/>
      <c r="BA24" s="468"/>
    </row>
    <row r="25" spans="2:54" ht="30.75" customHeight="1" thickBot="1">
      <c r="B25" s="26"/>
      <c r="C25" s="105">
        <v>8</v>
      </c>
      <c r="D25" s="106"/>
      <c r="E25" s="106"/>
      <c r="F25" s="106"/>
      <c r="G25" s="107"/>
      <c r="H25" s="107"/>
      <c r="I25" s="108"/>
      <c r="J25" s="58"/>
      <c r="K25" s="58"/>
      <c r="L25" s="59"/>
      <c r="M25" s="60"/>
      <c r="N25" s="59"/>
      <c r="O25" s="58"/>
      <c r="P25" s="61"/>
      <c r="Q25" s="71"/>
      <c r="R25" s="58"/>
      <c r="S25" s="59"/>
      <c r="T25" s="60"/>
      <c r="U25" s="59"/>
      <c r="V25" s="58"/>
      <c r="W25" s="61"/>
      <c r="X25" s="71"/>
      <c r="Y25" s="58"/>
      <c r="Z25" s="59"/>
      <c r="AA25" s="60"/>
      <c r="AB25" s="59"/>
      <c r="AC25" s="58"/>
      <c r="AD25" s="58"/>
      <c r="AE25" s="431"/>
      <c r="AF25" s="432"/>
      <c r="AG25" s="432"/>
      <c r="AH25" s="432"/>
      <c r="AI25" s="432"/>
      <c r="AJ25" s="432"/>
      <c r="AK25" s="433"/>
      <c r="AL25" s="421">
        <v>2</v>
      </c>
      <c r="AM25" s="422"/>
      <c r="AN25" s="469" t="s">
        <v>27</v>
      </c>
      <c r="AO25" s="470"/>
      <c r="AP25" s="466">
        <f>N36</f>
        <v>2</v>
      </c>
      <c r="AQ25" s="466"/>
      <c r="AR25" s="466"/>
      <c r="AS25" s="466">
        <f>Z36</f>
        <v>2</v>
      </c>
      <c r="AT25" s="466"/>
      <c r="AU25" s="466"/>
      <c r="AV25" s="466">
        <f>AG36</f>
        <v>2</v>
      </c>
      <c r="AW25" s="466"/>
      <c r="AX25" s="466"/>
      <c r="AY25" s="468">
        <f>AX36</f>
        <v>3</v>
      </c>
      <c r="AZ25" s="468"/>
      <c r="BA25" s="468"/>
    </row>
    <row r="26" spans="2:54" ht="24" customHeight="1" thickBot="1">
      <c r="B26" s="32"/>
      <c r="C26" s="305" t="str">
        <f>VLOOKUP(C25,参加チーム・抽選Ｎｏ!$C$12:$E$31,3,FALSE)</f>
        <v>ａｌｏｈａ－ｓ</v>
      </c>
      <c r="D26" s="305"/>
      <c r="E26" s="305"/>
      <c r="F26" s="305"/>
      <c r="G26" s="305"/>
      <c r="H26" s="305"/>
      <c r="I26" s="111"/>
      <c r="J26" s="62"/>
      <c r="K26" s="63"/>
      <c r="L26" s="94">
        <f>AI11</f>
        <v>10</v>
      </c>
      <c r="M26" s="64" t="s">
        <v>36</v>
      </c>
      <c r="N26" s="94">
        <f>AG11</f>
        <v>21</v>
      </c>
      <c r="O26" s="63"/>
      <c r="P26" s="65"/>
      <c r="Q26" s="72"/>
      <c r="R26" s="63"/>
      <c r="S26" s="73">
        <f>AI16</f>
        <v>21</v>
      </c>
      <c r="T26" s="74" t="s">
        <v>0</v>
      </c>
      <c r="U26" s="73">
        <f>AG16</f>
        <v>20</v>
      </c>
      <c r="V26" s="63"/>
      <c r="W26" s="65"/>
      <c r="X26" s="72"/>
      <c r="Y26" s="63"/>
      <c r="Z26" s="73">
        <f>AI21</f>
        <v>21</v>
      </c>
      <c r="AA26" s="64" t="s">
        <v>36</v>
      </c>
      <c r="AB26" s="94">
        <f>AG21</f>
        <v>14</v>
      </c>
      <c r="AC26" s="63"/>
      <c r="AD26" s="62"/>
      <c r="AE26" s="434"/>
      <c r="AF26" s="435"/>
      <c r="AG26" s="435"/>
      <c r="AH26" s="435"/>
      <c r="AI26" s="435"/>
      <c r="AJ26" s="435"/>
      <c r="AK26" s="436"/>
      <c r="AL26" s="421"/>
      <c r="AM26" s="422"/>
      <c r="AN26" s="469"/>
      <c r="AO26" s="470"/>
      <c r="AP26" s="466"/>
      <c r="AQ26" s="466"/>
      <c r="AR26" s="466"/>
      <c r="AS26" s="466"/>
      <c r="AT26" s="466"/>
      <c r="AU26" s="466"/>
      <c r="AV26" s="466"/>
      <c r="AW26" s="466"/>
      <c r="AX26" s="466"/>
      <c r="AY26" s="468"/>
      <c r="AZ26" s="468"/>
      <c r="BA26" s="468"/>
    </row>
    <row r="27" spans="2:54" ht="24" customHeight="1" thickBot="1">
      <c r="B27" s="32"/>
      <c r="C27" s="305"/>
      <c r="D27" s="305"/>
      <c r="E27" s="305"/>
      <c r="F27" s="305"/>
      <c r="G27" s="305"/>
      <c r="H27" s="305"/>
      <c r="I27" s="111"/>
      <c r="J27" s="66">
        <f>AK12</f>
        <v>0</v>
      </c>
      <c r="K27" s="63"/>
      <c r="L27" s="94">
        <f>AI12</f>
        <v>0</v>
      </c>
      <c r="M27" s="64"/>
      <c r="N27" s="94">
        <f>AG12</f>
        <v>0</v>
      </c>
      <c r="O27" s="63"/>
      <c r="P27" s="67">
        <f>AE12</f>
        <v>1</v>
      </c>
      <c r="Q27" s="75">
        <f>AK17</f>
        <v>1</v>
      </c>
      <c r="R27" s="63"/>
      <c r="S27" s="73">
        <f>AI17</f>
        <v>0</v>
      </c>
      <c r="T27" s="74"/>
      <c r="U27" s="73">
        <f>AG17</f>
        <v>0</v>
      </c>
      <c r="V27" s="63"/>
      <c r="W27" s="67">
        <f>AE17</f>
        <v>0</v>
      </c>
      <c r="X27" s="75">
        <f>AK22</f>
        <v>1</v>
      </c>
      <c r="Y27" s="63"/>
      <c r="Z27" s="73">
        <f>AI22</f>
        <v>0</v>
      </c>
      <c r="AA27" s="64"/>
      <c r="AB27" s="94">
        <f>AG22</f>
        <v>0</v>
      </c>
      <c r="AC27" s="63"/>
      <c r="AD27" s="79">
        <f>AE22</f>
        <v>0</v>
      </c>
      <c r="AE27" s="434"/>
      <c r="AF27" s="435"/>
      <c r="AG27" s="435"/>
      <c r="AH27" s="435"/>
      <c r="AI27" s="435"/>
      <c r="AJ27" s="435"/>
      <c r="AK27" s="436"/>
      <c r="AL27" s="421"/>
      <c r="AM27" s="422"/>
      <c r="AN27" s="469"/>
      <c r="AO27" s="470"/>
      <c r="AP27" s="466"/>
      <c r="AQ27" s="466"/>
      <c r="AR27" s="466"/>
      <c r="AS27" s="466"/>
      <c r="AT27" s="466"/>
      <c r="AU27" s="466"/>
      <c r="AV27" s="466"/>
      <c r="AW27" s="466"/>
      <c r="AX27" s="466"/>
      <c r="AY27" s="468"/>
      <c r="AZ27" s="468"/>
      <c r="BA27" s="468"/>
    </row>
    <row r="28" spans="2:54" ht="24" customHeight="1" thickBot="1">
      <c r="B28" s="16"/>
      <c r="C28" s="113">
        <f>IF(J27&gt;P27,"１",)+IF(Q27&gt;W27,"1",)+IF(X27&gt;AD27,"1",)</f>
        <v>2</v>
      </c>
      <c r="D28" s="100" t="s">
        <v>4</v>
      </c>
      <c r="E28" s="113">
        <f>IF(J27&lt;P27,"1",)+IF(Q27&lt;W27,"1")+IF(X27&lt;AD27,"1")</f>
        <v>1</v>
      </c>
      <c r="F28" s="100" t="s">
        <v>5</v>
      </c>
      <c r="G28" s="279">
        <f>IF(J27=1,"1",IF(J27=0,"0",))+IF(Q27=1,"1",IF(Q27=0,"0",))+IF(X27=1,"1",IF(X27=0,"0"))</f>
        <v>2</v>
      </c>
      <c r="H28" s="278" t="s">
        <v>47</v>
      </c>
      <c r="I28" s="101"/>
      <c r="J28" s="76" t="str">
        <f>AK13</f>
        <v>●</v>
      </c>
      <c r="K28" s="63"/>
      <c r="L28" s="94">
        <f>AI13</f>
        <v>0</v>
      </c>
      <c r="M28" s="64" t="s">
        <v>0</v>
      </c>
      <c r="N28" s="94">
        <f>AG13</f>
        <v>0</v>
      </c>
      <c r="O28" s="63"/>
      <c r="P28" s="80" t="str">
        <f>AE13</f>
        <v>○</v>
      </c>
      <c r="Q28" s="56" t="str">
        <f>AK18</f>
        <v>○</v>
      </c>
      <c r="R28" s="63"/>
      <c r="S28" s="73">
        <f>AI18</f>
        <v>0</v>
      </c>
      <c r="T28" s="74" t="s">
        <v>0</v>
      </c>
      <c r="U28" s="73">
        <f>AG18</f>
        <v>0</v>
      </c>
      <c r="V28" s="63"/>
      <c r="W28" s="80" t="str">
        <f>AE18</f>
        <v>●</v>
      </c>
      <c r="X28" s="56" t="str">
        <f>AK23</f>
        <v>○</v>
      </c>
      <c r="Y28" s="63"/>
      <c r="Z28" s="73">
        <f>AI23</f>
        <v>0</v>
      </c>
      <c r="AA28" s="64" t="s">
        <v>0</v>
      </c>
      <c r="AB28" s="94">
        <f>AG23</f>
        <v>0</v>
      </c>
      <c r="AC28" s="63"/>
      <c r="AD28" s="81" t="str">
        <f>AE23</f>
        <v>●</v>
      </c>
      <c r="AE28" s="434"/>
      <c r="AF28" s="435"/>
      <c r="AG28" s="435"/>
      <c r="AH28" s="435"/>
      <c r="AI28" s="435"/>
      <c r="AJ28" s="435"/>
      <c r="AK28" s="436"/>
      <c r="AL28" s="421"/>
      <c r="AM28" s="422"/>
      <c r="AN28" s="469"/>
      <c r="AO28" s="470"/>
      <c r="AP28" s="466"/>
      <c r="AQ28" s="466"/>
      <c r="AR28" s="466"/>
      <c r="AS28" s="466"/>
      <c r="AT28" s="466"/>
      <c r="AU28" s="466"/>
      <c r="AV28" s="466"/>
      <c r="AW28" s="466"/>
      <c r="AX28" s="466"/>
      <c r="AY28" s="468"/>
      <c r="AZ28" s="468"/>
      <c r="BA28" s="468"/>
    </row>
    <row r="29" spans="2:54" ht="24" customHeight="1" thickBot="1">
      <c r="B29" s="17"/>
      <c r="C29" s="83">
        <f>SUM(J29+Q29+X29)</f>
        <v>6</v>
      </c>
      <c r="D29" s="83" t="s">
        <v>42</v>
      </c>
      <c r="E29" s="102"/>
      <c r="F29" s="83"/>
      <c r="G29" s="102"/>
      <c r="H29" s="102"/>
      <c r="I29" s="103"/>
      <c r="J29" s="92">
        <f>AK14</f>
        <v>0</v>
      </c>
      <c r="K29" s="69"/>
      <c r="L29" s="70"/>
      <c r="M29" s="69"/>
      <c r="N29" s="70"/>
      <c r="O29" s="69"/>
      <c r="P29" s="93" t="str">
        <f>AE14</f>
        <v>3</v>
      </c>
      <c r="Q29" s="87" t="str">
        <f>AK19</f>
        <v>3</v>
      </c>
      <c r="R29" s="69"/>
      <c r="S29" s="70"/>
      <c r="T29" s="69"/>
      <c r="U29" s="70"/>
      <c r="V29" s="69"/>
      <c r="W29" s="93">
        <f>AE19</f>
        <v>0</v>
      </c>
      <c r="X29" s="87" t="str">
        <f>AK24</f>
        <v>3</v>
      </c>
      <c r="Y29" s="69"/>
      <c r="Z29" s="70"/>
      <c r="AA29" s="69"/>
      <c r="AB29" s="70"/>
      <c r="AC29" s="69"/>
      <c r="AD29" s="90">
        <f>AE24</f>
        <v>0</v>
      </c>
      <c r="AE29" s="437"/>
      <c r="AF29" s="438"/>
      <c r="AG29" s="438"/>
      <c r="AH29" s="438"/>
      <c r="AI29" s="438"/>
      <c r="AJ29" s="438"/>
      <c r="AK29" s="439"/>
      <c r="AL29" s="421"/>
      <c r="AM29" s="422"/>
      <c r="AN29" s="469"/>
      <c r="AO29" s="470"/>
      <c r="AP29" s="466"/>
      <c r="AQ29" s="466"/>
      <c r="AR29" s="466"/>
      <c r="AS29" s="466"/>
      <c r="AT29" s="466"/>
      <c r="AU29" s="466"/>
      <c r="AV29" s="466"/>
      <c r="AW29" s="466"/>
      <c r="AX29" s="466"/>
      <c r="AY29" s="468"/>
      <c r="AZ29" s="468"/>
      <c r="BA29" s="468"/>
    </row>
    <row r="30" spans="2:54" ht="18.95" customHeight="1" thickBot="1">
      <c r="B30" s="1"/>
      <c r="C30" s="1"/>
      <c r="D30" s="4"/>
      <c r="E30" s="5"/>
      <c r="F30" s="4"/>
      <c r="G30" s="13"/>
      <c r="H30" s="13"/>
      <c r="I30" s="1"/>
      <c r="J30" s="19"/>
      <c r="K30" s="19"/>
      <c r="L30" s="19"/>
      <c r="M30" s="19"/>
      <c r="N30" s="19"/>
      <c r="O30" s="19"/>
      <c r="P30" s="19"/>
      <c r="Q30" s="19"/>
      <c r="R30" s="19"/>
      <c r="S30" s="23"/>
      <c r="T30" s="23"/>
      <c r="U30" s="23"/>
      <c r="V30" s="19"/>
      <c r="W30" s="24"/>
      <c r="X30" s="19"/>
      <c r="Y30" s="19"/>
      <c r="Z30" s="21"/>
      <c r="AA30" s="23"/>
      <c r="AB30" s="23"/>
      <c r="AC30" s="19"/>
      <c r="AD30" s="19"/>
      <c r="AE30" s="19"/>
      <c r="AF30" s="19"/>
      <c r="AG30" s="23"/>
      <c r="AH30" s="23"/>
      <c r="AI30" s="23"/>
      <c r="AJ30" s="19"/>
      <c r="AK30" s="19"/>
      <c r="AL30" s="19"/>
      <c r="AM30" s="19"/>
      <c r="AN30" s="23"/>
      <c r="AO30" s="23"/>
      <c r="AP30" s="23"/>
      <c r="AQ30" s="19"/>
      <c r="AR30" s="19"/>
      <c r="AS30" s="23"/>
      <c r="AT30" s="23"/>
      <c r="AU30" s="23"/>
      <c r="AV30" s="23"/>
      <c r="AW30" s="23"/>
      <c r="AX30" s="23"/>
      <c r="AY30" s="21"/>
      <c r="AZ30" s="21"/>
    </row>
    <row r="31" spans="2:54" ht="24" customHeight="1">
      <c r="B31" s="309"/>
      <c r="C31" s="310"/>
      <c r="D31" s="310"/>
      <c r="E31" s="310"/>
      <c r="F31" s="310"/>
      <c r="G31" s="310"/>
      <c r="H31" s="310"/>
      <c r="I31" s="311"/>
      <c r="J31" s="321" t="s">
        <v>14</v>
      </c>
      <c r="K31" s="322"/>
      <c r="L31" s="322"/>
      <c r="M31" s="323"/>
      <c r="N31" s="327" t="s">
        <v>11</v>
      </c>
      <c r="O31" s="328"/>
      <c r="P31" s="329"/>
      <c r="Q31" s="321" t="s">
        <v>8</v>
      </c>
      <c r="R31" s="322"/>
      <c r="S31" s="322"/>
      <c r="T31" s="367" t="s">
        <v>9</v>
      </c>
      <c r="U31" s="322"/>
      <c r="V31" s="368"/>
      <c r="W31" s="361" t="s">
        <v>1</v>
      </c>
      <c r="X31" s="361"/>
      <c r="Y31" s="362"/>
      <c r="Z31" s="378" t="s">
        <v>1</v>
      </c>
      <c r="AA31" s="379"/>
      <c r="AB31" s="379"/>
      <c r="AC31" s="380"/>
      <c r="AD31" s="321" t="s">
        <v>17</v>
      </c>
      <c r="AE31" s="322"/>
      <c r="AF31" s="323"/>
      <c r="AG31" s="327" t="s">
        <v>7</v>
      </c>
      <c r="AH31" s="328"/>
      <c r="AI31" s="329"/>
      <c r="AJ31" s="321" t="s">
        <v>2</v>
      </c>
      <c r="AK31" s="322"/>
      <c r="AL31" s="322"/>
      <c r="AM31" s="368"/>
      <c r="AN31" s="367" t="s">
        <v>3</v>
      </c>
      <c r="AO31" s="322"/>
      <c r="AP31" s="368"/>
      <c r="AQ31" s="388" t="s">
        <v>13</v>
      </c>
      <c r="AR31" s="389"/>
      <c r="AS31" s="389"/>
      <c r="AT31" s="390"/>
      <c r="AU31" s="321" t="s">
        <v>28</v>
      </c>
      <c r="AV31" s="322"/>
      <c r="AW31" s="323"/>
      <c r="AX31" s="327" t="s">
        <v>37</v>
      </c>
      <c r="AY31" s="328"/>
      <c r="AZ31" s="328"/>
      <c r="BA31" s="329"/>
      <c r="BB31" s="22"/>
    </row>
    <row r="32" spans="2:54" ht="24" customHeight="1" thickBot="1">
      <c r="B32" s="312"/>
      <c r="C32" s="313"/>
      <c r="D32" s="313"/>
      <c r="E32" s="313"/>
      <c r="F32" s="313"/>
      <c r="G32" s="313"/>
      <c r="H32" s="313"/>
      <c r="I32" s="314"/>
      <c r="J32" s="324"/>
      <c r="K32" s="325"/>
      <c r="L32" s="325"/>
      <c r="M32" s="326"/>
      <c r="N32" s="315" t="s">
        <v>10</v>
      </c>
      <c r="O32" s="316"/>
      <c r="P32" s="317"/>
      <c r="Q32" s="324"/>
      <c r="R32" s="325"/>
      <c r="S32" s="325"/>
      <c r="T32" s="369"/>
      <c r="U32" s="325"/>
      <c r="V32" s="370"/>
      <c r="W32" s="363"/>
      <c r="X32" s="363"/>
      <c r="Y32" s="364"/>
      <c r="Z32" s="375" t="s">
        <v>6</v>
      </c>
      <c r="AA32" s="376"/>
      <c r="AB32" s="376"/>
      <c r="AC32" s="377"/>
      <c r="AD32" s="324"/>
      <c r="AE32" s="325"/>
      <c r="AF32" s="326"/>
      <c r="AG32" s="315" t="s">
        <v>6</v>
      </c>
      <c r="AH32" s="316"/>
      <c r="AI32" s="317"/>
      <c r="AJ32" s="324"/>
      <c r="AK32" s="325"/>
      <c r="AL32" s="325"/>
      <c r="AM32" s="370"/>
      <c r="AN32" s="369"/>
      <c r="AO32" s="325"/>
      <c r="AP32" s="370"/>
      <c r="AQ32" s="391" t="s">
        <v>12</v>
      </c>
      <c r="AR32" s="392"/>
      <c r="AS32" s="392"/>
      <c r="AT32" s="393"/>
      <c r="AU32" s="324"/>
      <c r="AV32" s="325"/>
      <c r="AW32" s="326"/>
      <c r="AX32" s="315" t="s">
        <v>22</v>
      </c>
      <c r="AY32" s="316"/>
      <c r="AZ32" s="316"/>
      <c r="BA32" s="317"/>
      <c r="BB32" s="22"/>
    </row>
    <row r="33" spans="2:54" ht="24" customHeight="1" thickBot="1">
      <c r="B33" s="33"/>
      <c r="C33" s="308" t="str">
        <f>C11</f>
        <v>山王ＢＯＮＤＳ</v>
      </c>
      <c r="D33" s="308"/>
      <c r="E33" s="308"/>
      <c r="F33" s="308"/>
      <c r="G33" s="308"/>
      <c r="H33" s="308"/>
      <c r="I33" s="40"/>
      <c r="J33" s="338">
        <f>C14</f>
        <v>9</v>
      </c>
      <c r="K33" s="339"/>
      <c r="L33" s="339"/>
      <c r="M33" s="340"/>
      <c r="N33" s="318">
        <f>IF(OR(J33="",J33=0),"",RANK(J33,$J33:$J36))</f>
        <v>1</v>
      </c>
      <c r="O33" s="319"/>
      <c r="P33" s="320"/>
      <c r="Q33" s="336">
        <f>SUM(Q12+X12+AE12)</f>
        <v>3</v>
      </c>
      <c r="R33" s="337"/>
      <c r="S33" s="337"/>
      <c r="T33" s="371">
        <f>SUM(W12+AD12+AK12)</f>
        <v>0</v>
      </c>
      <c r="U33" s="337"/>
      <c r="V33" s="372"/>
      <c r="W33" s="365">
        <f>IF(Q33=0,T33*0,IF(T33=0,Q33*1,IF(OR(Q33="",Q33=0),"",Q33-T33)))</f>
        <v>3</v>
      </c>
      <c r="X33" s="365"/>
      <c r="Y33" s="366"/>
      <c r="Z33" s="318">
        <f>IF(OR(W33="",W33=0),"",RANK(W33,$W33:$W36))</f>
        <v>1</v>
      </c>
      <c r="AA33" s="319"/>
      <c r="AB33" s="319"/>
      <c r="AC33" s="320"/>
      <c r="AD33" s="385">
        <f>IF(Q33=0,T33*0,IF(T33=0,Q33*1,IF(OR(Q33="",Q33=0),"",Q33/T33)))</f>
        <v>3</v>
      </c>
      <c r="AE33" s="386"/>
      <c r="AF33" s="387"/>
      <c r="AG33" s="318">
        <f>IF(OR(AD33="",AD33=0),"",RANK(AD33,$AD33:$AD36))</f>
        <v>1</v>
      </c>
      <c r="AH33" s="319"/>
      <c r="AI33" s="320"/>
      <c r="AJ33" s="336">
        <f>SUM(S10:S14)+SUM(Z10:Z14)+SUM(AG10:AG14)</f>
        <v>63</v>
      </c>
      <c r="AK33" s="337"/>
      <c r="AL33" s="337"/>
      <c r="AM33" s="337"/>
      <c r="AN33" s="371">
        <f>SUM(U10:U14)+SUM(AB10:AB14)+SUM(AI10:AI14)</f>
        <v>46</v>
      </c>
      <c r="AO33" s="337"/>
      <c r="AP33" s="372"/>
      <c r="AQ33" s="339">
        <f>IF(AJ33=0,"",AJ33-AN33)</f>
        <v>17</v>
      </c>
      <c r="AR33" s="339"/>
      <c r="AS33" s="339"/>
      <c r="AT33" s="340"/>
      <c r="AU33" s="385">
        <f>IF(AJ33=0,AN33*0,IF(AN33=0,AJ33*1,IF(OR(AJ33="",AJ33=0),"",AJ33/AN33)))</f>
        <v>1.3695652173913044</v>
      </c>
      <c r="AV33" s="386"/>
      <c r="AW33" s="387"/>
      <c r="AX33" s="318">
        <f>IF(OR(AU33="",AU33=0),"",RANK(AU33,$AU33:$AU36))</f>
        <v>1</v>
      </c>
      <c r="AY33" s="319"/>
      <c r="AZ33" s="319"/>
      <c r="BA33" s="320"/>
      <c r="BB33" s="22"/>
    </row>
    <row r="34" spans="2:54" ht="24" customHeight="1" thickBot="1">
      <c r="B34" s="33"/>
      <c r="C34" s="307" t="str">
        <f>C16</f>
        <v>やましろジャンプ</v>
      </c>
      <c r="D34" s="307"/>
      <c r="E34" s="307"/>
      <c r="F34" s="307"/>
      <c r="G34" s="307"/>
      <c r="H34" s="307"/>
      <c r="I34" s="40"/>
      <c r="J34" s="297">
        <f>C19</f>
        <v>3</v>
      </c>
      <c r="K34" s="298"/>
      <c r="L34" s="298"/>
      <c r="M34" s="299"/>
      <c r="N34" s="300">
        <f>IF(OR(J34="",J34=0),"",RANK(J34,$J33:$J36))</f>
        <v>3</v>
      </c>
      <c r="O34" s="301"/>
      <c r="P34" s="302"/>
      <c r="Q34" s="303">
        <f>SUM(J17+X17+AE17)</f>
        <v>1</v>
      </c>
      <c r="R34" s="304"/>
      <c r="S34" s="304"/>
      <c r="T34" s="373">
        <f>SUM(P17+AD17+AK17)</f>
        <v>2</v>
      </c>
      <c r="U34" s="304"/>
      <c r="V34" s="374"/>
      <c r="W34" s="298">
        <f>IF(Q34=0,T34*0,IF(T34=0,Q34*1,IF(OR(Q34="",Q34=0),"",Q34-T34)))</f>
        <v>-1</v>
      </c>
      <c r="X34" s="298"/>
      <c r="Y34" s="299"/>
      <c r="Z34" s="300">
        <f>IF(OR(W34="",W34=0),"",RANK(W34,$W33:$W36))</f>
        <v>4</v>
      </c>
      <c r="AA34" s="301"/>
      <c r="AB34" s="301"/>
      <c r="AC34" s="302"/>
      <c r="AD34" s="358">
        <f>IF(Q34=0,T34*0,IF(T34=0,Q34*1,IF(OR(Q34="",Q34=0),"",Q34/T34)))</f>
        <v>0.5</v>
      </c>
      <c r="AE34" s="359"/>
      <c r="AF34" s="360"/>
      <c r="AG34" s="300">
        <f>IF(OR(AD34="",AD34=0),"",RANK(AD34,$AD33:$AD36))</f>
        <v>3</v>
      </c>
      <c r="AH34" s="301"/>
      <c r="AI34" s="302"/>
      <c r="AJ34" s="303">
        <f>SUM(L15:L19)+SUM(Z15:Z19)+SUM(AG15:AG19)</f>
        <v>58</v>
      </c>
      <c r="AK34" s="304"/>
      <c r="AL34" s="304"/>
      <c r="AM34" s="304"/>
      <c r="AN34" s="373">
        <f>SUM(N15:N19)+SUM(AB15:AB19)+SUM(AI15:AI19)</f>
        <v>53</v>
      </c>
      <c r="AO34" s="304"/>
      <c r="AP34" s="374"/>
      <c r="AQ34" s="298">
        <f>IF(AJ34=0,"",AJ34-AN34)</f>
        <v>5</v>
      </c>
      <c r="AR34" s="298"/>
      <c r="AS34" s="298"/>
      <c r="AT34" s="299"/>
      <c r="AU34" s="358">
        <f>IF(AJ34=0,AN34*0,IF(AN34=0,AJ34*1,IF(OR(AJ34="",AJ34=0),"",AJ34/AN34)))</f>
        <v>1.0943396226415094</v>
      </c>
      <c r="AV34" s="359"/>
      <c r="AW34" s="360"/>
      <c r="AX34" s="318">
        <f>IF(OR(AU34="",AU34=0),"",RANK(AU34,$AU33:$AU36))</f>
        <v>2</v>
      </c>
      <c r="AY34" s="319"/>
      <c r="AZ34" s="319"/>
      <c r="BA34" s="320"/>
      <c r="BB34" s="22"/>
    </row>
    <row r="35" spans="2:54" ht="24" customHeight="1" thickBot="1">
      <c r="B35" s="33"/>
      <c r="C35" s="307" t="str">
        <f>C21</f>
        <v>京都ＵＮＩＴＥ</v>
      </c>
      <c r="D35" s="307"/>
      <c r="E35" s="307"/>
      <c r="F35" s="307"/>
      <c r="G35" s="307"/>
      <c r="H35" s="307"/>
      <c r="I35" s="40"/>
      <c r="J35" s="330">
        <f>C24</f>
        <v>0</v>
      </c>
      <c r="K35" s="331"/>
      <c r="L35" s="331"/>
      <c r="M35" s="332"/>
      <c r="N35" s="346" t="str">
        <f>IF(OR(J35="",J35=0),"",RANK(J35,$J33:$J36))</f>
        <v/>
      </c>
      <c r="O35" s="347"/>
      <c r="P35" s="348"/>
      <c r="Q35" s="303">
        <f>SUM(J22+Q22+AE22)</f>
        <v>0</v>
      </c>
      <c r="R35" s="304"/>
      <c r="S35" s="304"/>
      <c r="T35" s="373">
        <f>SUM(P22+W22+AK22)</f>
        <v>3</v>
      </c>
      <c r="U35" s="304"/>
      <c r="V35" s="374"/>
      <c r="W35" s="298">
        <f>IF(Q35=0,T35*0,IF(T35=0,Q35*1,IF(OR(Q35="",Q35=0),"",Q35-T35)))</f>
        <v>0</v>
      </c>
      <c r="X35" s="298"/>
      <c r="Y35" s="299"/>
      <c r="Z35" s="300" t="str">
        <f>IF(OR(W35="",W35=0),"",RANK(W35,$W33:$W36))</f>
        <v/>
      </c>
      <c r="AA35" s="301"/>
      <c r="AB35" s="301"/>
      <c r="AC35" s="302"/>
      <c r="AD35" s="358">
        <f>IF(Q35=0,T35*0,IF(T35=0,Q35*1,IF(OR(Q35="",Q35=0),"",Q35/T35)))</f>
        <v>0</v>
      </c>
      <c r="AE35" s="359"/>
      <c r="AF35" s="360"/>
      <c r="AG35" s="300" t="str">
        <f>IF(OR(AD35="",AD35=0),"",RANK(AD35,$AD33:$AD36))</f>
        <v/>
      </c>
      <c r="AH35" s="301"/>
      <c r="AI35" s="302"/>
      <c r="AJ35" s="303">
        <f>SUM(L20:L24)+SUM(S20:S24)+SUM(AG20:AG24)</f>
        <v>44</v>
      </c>
      <c r="AK35" s="304"/>
      <c r="AL35" s="304"/>
      <c r="AM35" s="304"/>
      <c r="AN35" s="404">
        <f>SUM(N20:N24)+SUM(U20:U24)+SUM(AI20:AI24)</f>
        <v>63</v>
      </c>
      <c r="AO35" s="405"/>
      <c r="AP35" s="406"/>
      <c r="AQ35" s="298">
        <f>IF(AJ35=0,"",AJ35-AN35)</f>
        <v>-19</v>
      </c>
      <c r="AR35" s="298"/>
      <c r="AS35" s="298"/>
      <c r="AT35" s="299"/>
      <c r="AU35" s="358">
        <f>IF(AJ35=0,AN35*0,IF(AN35=0,AJ35*1,IF(OR(AJ35="",AJ35=0),"",AJ35/AN35)))</f>
        <v>0.69841269841269837</v>
      </c>
      <c r="AV35" s="359"/>
      <c r="AW35" s="360"/>
      <c r="AX35" s="318">
        <f>IF(OR(AU35="",AU35=0),"",RANK(AU35,$AU33:$AU36))</f>
        <v>4</v>
      </c>
      <c r="AY35" s="319"/>
      <c r="AZ35" s="319"/>
      <c r="BA35" s="320"/>
      <c r="BB35" s="30"/>
    </row>
    <row r="36" spans="2:54" ht="24" customHeight="1" thickBot="1">
      <c r="B36" s="34"/>
      <c r="C36" s="306" t="str">
        <f>C26</f>
        <v>ａｌｏｈａ－ｓ</v>
      </c>
      <c r="D36" s="306"/>
      <c r="E36" s="306"/>
      <c r="F36" s="306"/>
      <c r="G36" s="306"/>
      <c r="H36" s="306"/>
      <c r="I36" s="41"/>
      <c r="J36" s="333">
        <f>C29</f>
        <v>6</v>
      </c>
      <c r="K36" s="334"/>
      <c r="L36" s="334"/>
      <c r="M36" s="335"/>
      <c r="N36" s="343">
        <f>IF(OR(J36="",J36=0),"",RANK(J36,$J33:$J36))</f>
        <v>2</v>
      </c>
      <c r="O36" s="344"/>
      <c r="P36" s="345"/>
      <c r="Q36" s="341">
        <f>SUM(J27+Q27+X27)</f>
        <v>2</v>
      </c>
      <c r="R36" s="342"/>
      <c r="S36" s="342"/>
      <c r="T36" s="402">
        <f>SUM(P27+W27+AD27)</f>
        <v>1</v>
      </c>
      <c r="U36" s="342"/>
      <c r="V36" s="403"/>
      <c r="W36" s="334">
        <f>IF(Q36=0,T36*0,IF(T36=0,Q36*1,IF(OR(Q36="",Q36=0),"",Q36-T36)))</f>
        <v>1</v>
      </c>
      <c r="X36" s="334"/>
      <c r="Y36" s="335"/>
      <c r="Z36" s="343">
        <f>IF(OR(W36="",W36=0),"",RANK(W36,$W33:$W36))</f>
        <v>2</v>
      </c>
      <c r="AA36" s="344"/>
      <c r="AB36" s="344"/>
      <c r="AC36" s="345"/>
      <c r="AD36" s="396">
        <f>IF(Q36=0,T36*0,IF(T36=0,Q36*1,IF(OR(Q36="",Q36=0),"",Q36/T36)))</f>
        <v>2</v>
      </c>
      <c r="AE36" s="397"/>
      <c r="AF36" s="398"/>
      <c r="AG36" s="399">
        <f>IF(OR(AD36="",AD36=0),"",RANK(AD36,$AD33:$AD36))</f>
        <v>2</v>
      </c>
      <c r="AH36" s="400"/>
      <c r="AI36" s="401"/>
      <c r="AJ36" s="341">
        <f>SUM(L25:L29)+SUM(S25:S29)+SUM(Z25:Z29)</f>
        <v>52</v>
      </c>
      <c r="AK36" s="342"/>
      <c r="AL36" s="342"/>
      <c r="AM36" s="342"/>
      <c r="AN36" s="402">
        <f>SUM(N25:N29)+SUM(U25:U29)+SUM(AB25:AB29)</f>
        <v>55</v>
      </c>
      <c r="AO36" s="342"/>
      <c r="AP36" s="403"/>
      <c r="AQ36" s="334">
        <f>IF(AJ36=0,"",AJ36-AN36)</f>
        <v>-3</v>
      </c>
      <c r="AR36" s="334"/>
      <c r="AS36" s="334"/>
      <c r="AT36" s="335"/>
      <c r="AU36" s="396">
        <f>IF(AJ36=0,AN36*0,IF(AN36=0,AJ36*1,IF(OR(AJ36="",AJ36=0),"",AJ36/AN36)))</f>
        <v>0.94545454545454544</v>
      </c>
      <c r="AV36" s="397"/>
      <c r="AW36" s="398"/>
      <c r="AX36" s="382">
        <f>IF(OR(AU36="",AU36=0),"",RANK(AU36,$AU33:$AU36))</f>
        <v>3</v>
      </c>
      <c r="AY36" s="383"/>
      <c r="AZ36" s="383"/>
      <c r="BA36" s="384"/>
      <c r="BB36" s="30"/>
    </row>
    <row r="37" spans="2:54" ht="24" customHeight="1">
      <c r="B37" s="6"/>
      <c r="C37" s="168"/>
      <c r="D37" s="168"/>
      <c r="E37" s="168"/>
      <c r="F37" s="168"/>
      <c r="G37" s="168"/>
      <c r="H37" s="168"/>
      <c r="I37" s="100"/>
      <c r="J37" s="143"/>
      <c r="K37" s="143"/>
      <c r="L37" s="143"/>
      <c r="M37" s="143"/>
      <c r="N37" s="140"/>
      <c r="O37" s="140"/>
      <c r="P37" s="140"/>
      <c r="Q37" s="141"/>
      <c r="R37" s="141"/>
      <c r="S37" s="141"/>
      <c r="T37" s="141"/>
      <c r="U37" s="141"/>
      <c r="V37" s="141"/>
      <c r="W37" s="143"/>
      <c r="X37" s="143"/>
      <c r="Y37" s="143"/>
      <c r="Z37" s="140"/>
      <c r="AA37" s="140"/>
      <c r="AB37" s="140"/>
      <c r="AC37" s="140"/>
      <c r="AD37" s="169"/>
      <c r="AE37" s="169"/>
      <c r="AF37" s="169"/>
      <c r="AG37" s="170"/>
      <c r="AH37" s="170"/>
      <c r="AI37" s="170"/>
      <c r="AJ37" s="141"/>
      <c r="AK37" s="141"/>
      <c r="AL37" s="141"/>
      <c r="AM37" s="141"/>
      <c r="AN37" s="141"/>
      <c r="AO37" s="141"/>
      <c r="AP37" s="141"/>
      <c r="AQ37" s="143"/>
      <c r="AR37" s="143"/>
      <c r="AS37" s="143"/>
      <c r="AT37" s="143"/>
      <c r="AU37" s="169"/>
      <c r="AV37" s="169"/>
      <c r="AW37" s="169"/>
      <c r="AX37" s="140"/>
      <c r="AY37" s="140"/>
      <c r="AZ37" s="140"/>
      <c r="BA37" s="140"/>
      <c r="BB37" s="30"/>
    </row>
    <row r="38" spans="2:54" ht="16.5" customHeight="1">
      <c r="B38" s="295" t="s">
        <v>23</v>
      </c>
      <c r="C38" s="295"/>
      <c r="D38" s="295"/>
      <c r="E38" s="295"/>
      <c r="F38" s="7"/>
      <c r="G38" s="7"/>
      <c r="H38" s="7"/>
      <c r="I38" s="7"/>
      <c r="J38" s="28"/>
      <c r="K38" s="28"/>
      <c r="L38" s="28"/>
      <c r="M38" s="28"/>
      <c r="N38" s="21"/>
      <c r="O38" s="21"/>
      <c r="P38" s="21"/>
      <c r="Q38" s="20"/>
      <c r="R38" s="20"/>
      <c r="S38" s="20"/>
      <c r="T38" s="20"/>
      <c r="U38" s="20"/>
      <c r="V38" s="20"/>
      <c r="W38" s="20"/>
      <c r="X38" s="28"/>
      <c r="Y38" s="28"/>
      <c r="Z38" s="28"/>
      <c r="AA38" s="31"/>
      <c r="AB38" s="31"/>
      <c r="AC38" s="31"/>
      <c r="AD38" s="31"/>
      <c r="AE38" s="21"/>
      <c r="AF38" s="21"/>
      <c r="AG38" s="21"/>
      <c r="AH38" s="21"/>
      <c r="AI38" s="20"/>
      <c r="AJ38" s="20"/>
      <c r="AK38" s="20"/>
      <c r="AL38" s="20"/>
      <c r="AM38" s="20"/>
      <c r="AN38" s="20"/>
      <c r="AO38" s="28"/>
      <c r="AP38" s="28"/>
      <c r="AQ38" s="28"/>
      <c r="AR38" s="30"/>
      <c r="AS38" s="30"/>
      <c r="AT38" s="30"/>
      <c r="AU38" s="21"/>
      <c r="AV38" s="21"/>
      <c r="AW38" s="21"/>
      <c r="AX38" s="21"/>
      <c r="AY38" s="30"/>
      <c r="AZ38" s="30"/>
      <c r="BA38" s="30"/>
      <c r="BB38" s="30"/>
    </row>
    <row r="39" spans="2:54" ht="16.5" customHeight="1">
      <c r="B39" s="295"/>
      <c r="C39" s="295"/>
      <c r="D39" s="295"/>
      <c r="E39" s="295"/>
      <c r="F39" s="11"/>
      <c r="G39" s="29"/>
      <c r="H39" s="29"/>
      <c r="I39" s="29"/>
      <c r="J39" s="29"/>
      <c r="K39" s="29"/>
      <c r="L39" s="29"/>
      <c r="M39" s="29"/>
      <c r="N39" s="29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3"/>
      <c r="AP39" s="3"/>
      <c r="AQ39" s="3"/>
      <c r="AR39" s="3"/>
      <c r="AS39" s="3"/>
      <c r="AT39" s="3"/>
      <c r="AU39" s="3"/>
      <c r="AV39" s="3"/>
      <c r="AW39" s="3"/>
    </row>
    <row r="40" spans="2:54" ht="24" customHeight="1">
      <c r="C40" s="296" t="s">
        <v>30</v>
      </c>
      <c r="D40" s="296"/>
      <c r="E40" s="428" t="s">
        <v>74</v>
      </c>
      <c r="F40" s="428"/>
      <c r="G40" s="428"/>
      <c r="H40" s="428"/>
      <c r="I40" s="428"/>
      <c r="J40" s="428"/>
      <c r="K40" s="428"/>
      <c r="L40" s="428"/>
      <c r="M40" s="428"/>
      <c r="N40" s="148"/>
      <c r="O40" s="296" t="s">
        <v>31</v>
      </c>
      <c r="P40" s="296"/>
      <c r="Q40" s="428" t="s">
        <v>89</v>
      </c>
      <c r="R40" s="428"/>
      <c r="S40" s="428"/>
      <c r="T40" s="428"/>
      <c r="U40" s="428"/>
      <c r="V40" s="428"/>
      <c r="W40" s="428"/>
      <c r="X40" s="428"/>
      <c r="Y40" s="428"/>
      <c r="Z40" s="148"/>
      <c r="AA40" s="296" t="s">
        <v>32</v>
      </c>
      <c r="AB40" s="296"/>
      <c r="AC40" s="296"/>
      <c r="AD40" s="428" t="s">
        <v>90</v>
      </c>
      <c r="AE40" s="428"/>
      <c r="AF40" s="428"/>
      <c r="AG40" s="428"/>
      <c r="AH40" s="428"/>
      <c r="AI40" s="428"/>
      <c r="AJ40" s="428"/>
      <c r="AK40" s="428"/>
      <c r="AL40" s="148"/>
      <c r="AM40" s="429" t="s">
        <v>33</v>
      </c>
      <c r="AN40" s="429"/>
      <c r="AO40" s="429"/>
      <c r="AP40" s="430" t="s">
        <v>91</v>
      </c>
      <c r="AQ40" s="430"/>
      <c r="AR40" s="430"/>
      <c r="AS40" s="430"/>
      <c r="AT40" s="430"/>
      <c r="AU40" s="430"/>
      <c r="AV40" s="430"/>
      <c r="AW40" s="430"/>
    </row>
    <row r="41" spans="2:54" ht="24" customHeight="1">
      <c r="C41" s="142"/>
      <c r="D41" s="142"/>
      <c r="E41" s="148"/>
      <c r="F41" s="148"/>
      <c r="G41" s="148"/>
      <c r="H41" s="148"/>
      <c r="I41" s="148"/>
      <c r="J41" s="148"/>
      <c r="L41" s="483"/>
      <c r="M41" s="483"/>
      <c r="N41" s="483"/>
      <c r="W41" s="18"/>
      <c r="X41" s="10"/>
      <c r="Y41" s="7"/>
      <c r="Z41" s="13"/>
      <c r="AA41" s="6"/>
      <c r="AB41" s="10"/>
      <c r="AC41" s="8"/>
    </row>
    <row r="42" spans="2:54" ht="24" customHeight="1">
      <c r="C42" s="142"/>
      <c r="D42" s="142"/>
      <c r="E42" s="148"/>
      <c r="F42" s="148"/>
      <c r="G42" s="148"/>
      <c r="H42" s="148"/>
      <c r="I42" s="148"/>
      <c r="J42" s="148"/>
      <c r="L42" s="483"/>
      <c r="M42" s="483"/>
      <c r="N42" s="483"/>
      <c r="W42" s="15"/>
      <c r="X42" s="10"/>
      <c r="Y42" s="6"/>
      <c r="Z42" s="13"/>
      <c r="AA42" s="6"/>
      <c r="AB42" s="10"/>
      <c r="AC42" s="12"/>
    </row>
    <row r="43" spans="2:54" s="43" customFormat="1" ht="24" customHeight="1">
      <c r="C43" s="147"/>
      <c r="D43" s="147"/>
      <c r="E43" s="144"/>
      <c r="F43" s="144"/>
      <c r="G43" s="144"/>
      <c r="H43" s="144"/>
      <c r="I43" s="144"/>
      <c r="J43" s="144"/>
      <c r="L43" s="484"/>
      <c r="M43" s="484"/>
      <c r="N43" s="48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45"/>
      <c r="AP43" s="45"/>
      <c r="AQ43" s="45"/>
      <c r="AR43" s="45"/>
      <c r="AS43" s="46"/>
      <c r="AT43" s="46"/>
      <c r="AU43" s="46"/>
      <c r="AV43" s="46"/>
      <c r="AW43" s="46"/>
    </row>
    <row r="44" spans="2:54" s="43" customFormat="1" ht="20.100000000000001" customHeight="1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</row>
    <row r="45" spans="2:54" s="43" customFormat="1" ht="20.100000000000001" customHeight="1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</row>
    <row r="46" spans="2:54" s="43" customFormat="1" ht="20.100000000000001" customHeight="1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</row>
    <row r="47" spans="2:54" s="43" customFormat="1" ht="20.100000000000001" customHeight="1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</row>
    <row r="48" spans="2:54" s="43" customFormat="1" ht="20.100000000000001" customHeight="1"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39"/>
      <c r="BA48" s="39"/>
      <c r="BB48" s="39"/>
    </row>
    <row r="49" spans="3:54" s="43" customFormat="1" ht="20.100000000000001" customHeight="1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</row>
    <row r="50" spans="3:54" s="43" customFormat="1" ht="20.100000000000001" customHeight="1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</row>
    <row r="51" spans="3:54" s="43" customFormat="1" ht="20.100000000000001" customHeight="1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</row>
    <row r="52" spans="3:54" s="43" customFormat="1" ht="20.100000000000001" customHeight="1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</row>
    <row r="53" spans="3:54" s="43" customFormat="1" ht="20.100000000000001" customHeight="1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</row>
    <row r="54" spans="3:54" s="43" customFormat="1" ht="20.100000000000001" customHeight="1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</row>
    <row r="55" spans="3:54" s="43" customFormat="1" ht="20.100000000000001" customHeight="1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</row>
    <row r="56" spans="3:54" s="43" customFormat="1" ht="20.100000000000001" customHeight="1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</row>
    <row r="57" spans="3:54" s="43" customFormat="1" ht="20.100000000000001" customHeight="1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</row>
    <row r="58" spans="3:54" s="43" customFormat="1" ht="20.100000000000001" customHeight="1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</row>
    <row r="59" spans="3:54" s="43" customFormat="1" ht="20.100000000000001" customHeight="1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</row>
    <row r="60" spans="3:54" s="43" customFormat="1" ht="20.100000000000001" customHeight="1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</row>
    <row r="61" spans="3:54" s="43" customFormat="1" ht="20.100000000000001" customHeight="1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</row>
    <row r="62" spans="3:54" s="43" customFormat="1" ht="20.100000000000001" customHeight="1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</row>
    <row r="63" spans="3:54" s="43" customFormat="1" ht="20.100000000000001" customHeight="1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</row>
    <row r="64" spans="3:54" s="43" customFormat="1" ht="20.100000000000001" customHeight="1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</row>
    <row r="65" spans="3:54" s="43" customFormat="1" ht="20.100000000000001" customHeight="1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</row>
    <row r="66" spans="3:54" s="43" customFormat="1" ht="20.100000000000001" customHeight="1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</row>
    <row r="67" spans="3:54" s="43" customFormat="1" ht="20.100000000000001" customHeight="1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</row>
    <row r="68" spans="3:54" s="43" customFormat="1" ht="20.100000000000001" customHeight="1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</row>
    <row r="69" spans="3:54" s="43" customFormat="1" ht="20.100000000000001" customHeight="1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</row>
    <row r="70" spans="3:54" s="43" customFormat="1" ht="20.100000000000001" customHeight="1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</row>
    <row r="71" spans="3:54" s="43" customFormat="1" ht="20.100000000000001" customHeight="1"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</row>
    <row r="72" spans="3:54" s="43" customFormat="1" ht="20.100000000000001" customHeight="1"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</row>
    <row r="73" spans="3:54" s="43" customFormat="1" ht="20.100000000000001" customHeight="1"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</row>
    <row r="74" spans="3:54" s="43" customFormat="1" ht="20.100000000000001" customHeight="1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</row>
    <row r="75" spans="3:54" s="43" customFormat="1" ht="20.100000000000001" customHeight="1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</row>
    <row r="76" spans="3:54" s="43" customFormat="1" ht="20.100000000000001" customHeight="1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</row>
    <row r="77" spans="3:54" s="43" customFormat="1" ht="20.100000000000001" customHeight="1"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</row>
    <row r="78" spans="3:54" s="43" customFormat="1" ht="20.100000000000001" customHeight="1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</row>
    <row r="79" spans="3:54" s="43" customFormat="1" ht="20.100000000000001" customHeight="1"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</row>
    <row r="80" spans="3:54" s="43" customFormat="1" ht="20.100000000000001" customHeight="1"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</row>
    <row r="81" spans="3:54" s="43" customFormat="1" ht="20.100000000000001" customHeight="1"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</row>
    <row r="82" spans="3:54" s="43" customFormat="1" ht="20.100000000000001" customHeight="1"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</row>
    <row r="83" spans="3:54" s="43" customFormat="1" ht="20.100000000000001" customHeight="1"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</row>
    <row r="84" spans="3:54" s="43" customFormat="1" ht="20.100000000000001" customHeight="1"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</row>
    <row r="85" spans="3:54" s="43" customFormat="1" ht="20.100000000000001" customHeight="1">
      <c r="G85" s="44"/>
      <c r="H85" s="44"/>
    </row>
    <row r="86" spans="3:54" s="43" customFormat="1" ht="20.100000000000001" customHeight="1">
      <c r="G86" s="44"/>
      <c r="H86" s="44"/>
    </row>
    <row r="87" spans="3:54" s="43" customFormat="1" ht="20.100000000000001" customHeight="1">
      <c r="G87" s="44"/>
      <c r="H87" s="44"/>
    </row>
  </sheetData>
  <sheetProtection sheet="1" objects="1" scenarios="1"/>
  <mergeCells count="140">
    <mergeCell ref="J1:AP4"/>
    <mergeCell ref="Q40:Y40"/>
    <mergeCell ref="AA40:AC40"/>
    <mergeCell ref="AD40:AK40"/>
    <mergeCell ref="AM40:AO40"/>
    <mergeCell ref="AP40:AW40"/>
    <mergeCell ref="AY20:BA24"/>
    <mergeCell ref="AY15:BA19"/>
    <mergeCell ref="C35:H35"/>
    <mergeCell ref="AG32:AI32"/>
    <mergeCell ref="W31:Y32"/>
    <mergeCell ref="AX36:BA36"/>
    <mergeCell ref="AN36:AP36"/>
    <mergeCell ref="AQ36:AT36"/>
    <mergeCell ref="AU36:AW36"/>
    <mergeCell ref="AX35:BA35"/>
    <mergeCell ref="AN33:AP33"/>
    <mergeCell ref="AN34:AP34"/>
    <mergeCell ref="AN35:AP35"/>
    <mergeCell ref="AX33:BA33"/>
    <mergeCell ref="AE25:AK29"/>
    <mergeCell ref="AP15:AR19"/>
    <mergeCell ref="AP20:AR24"/>
    <mergeCell ref="AQ32:AT32"/>
    <mergeCell ref="C34:H34"/>
    <mergeCell ref="C33:H33"/>
    <mergeCell ref="C21:H22"/>
    <mergeCell ref="T34:V34"/>
    <mergeCell ref="Q31:S32"/>
    <mergeCell ref="T31:V32"/>
    <mergeCell ref="J31:M32"/>
    <mergeCell ref="N32:P32"/>
    <mergeCell ref="N31:P31"/>
    <mergeCell ref="J33:M33"/>
    <mergeCell ref="L42:N42"/>
    <mergeCell ref="L43:N43"/>
    <mergeCell ref="B38:E39"/>
    <mergeCell ref="C40:D40"/>
    <mergeCell ref="E40:M40"/>
    <mergeCell ref="AX34:BA34"/>
    <mergeCell ref="AU35:AW35"/>
    <mergeCell ref="AQ34:AT34"/>
    <mergeCell ref="AQ33:AT33"/>
    <mergeCell ref="AU33:AW33"/>
    <mergeCell ref="AU34:AW34"/>
    <mergeCell ref="AQ35:AT35"/>
    <mergeCell ref="N33:P33"/>
    <mergeCell ref="T33:V33"/>
    <mergeCell ref="J35:M35"/>
    <mergeCell ref="N35:P35"/>
    <mergeCell ref="AD36:AF36"/>
    <mergeCell ref="AG36:AI36"/>
    <mergeCell ref="AJ36:AM36"/>
    <mergeCell ref="W33:Y33"/>
    <mergeCell ref="Q33:S33"/>
    <mergeCell ref="L41:N41"/>
    <mergeCell ref="C36:H36"/>
    <mergeCell ref="O40:P40"/>
    <mergeCell ref="AX31:BA31"/>
    <mergeCell ref="AX32:BA32"/>
    <mergeCell ref="AS20:AU24"/>
    <mergeCell ref="AV25:AX29"/>
    <mergeCell ref="C6:D6"/>
    <mergeCell ref="E6:F6"/>
    <mergeCell ref="B8:I9"/>
    <mergeCell ref="Q6:AL6"/>
    <mergeCell ref="X20:AD24"/>
    <mergeCell ref="AE8:AK9"/>
    <mergeCell ref="J8:P9"/>
    <mergeCell ref="X8:AD9"/>
    <mergeCell ref="Q8:W9"/>
    <mergeCell ref="AL8:AO9"/>
    <mergeCell ref="G6:K6"/>
    <mergeCell ref="J10:P14"/>
    <mergeCell ref="C11:H12"/>
    <mergeCell ref="C16:H17"/>
    <mergeCell ref="Q15:W19"/>
    <mergeCell ref="C26:H27"/>
    <mergeCell ref="B31:I32"/>
    <mergeCell ref="AS15:AU19"/>
    <mergeCell ref="AV10:AX14"/>
    <mergeCell ref="AV15:AX19"/>
    <mergeCell ref="AY8:BA8"/>
    <mergeCell ref="AY9:BA9"/>
    <mergeCell ref="AS8:AU8"/>
    <mergeCell ref="AS9:AU9"/>
    <mergeCell ref="AV8:AX8"/>
    <mergeCell ref="AV9:AX9"/>
    <mergeCell ref="AV20:AX24"/>
    <mergeCell ref="AY10:BA14"/>
    <mergeCell ref="AY25:BA29"/>
    <mergeCell ref="AW5:BA5"/>
    <mergeCell ref="AJ31:AM32"/>
    <mergeCell ref="AG34:AI34"/>
    <mergeCell ref="AG35:AI35"/>
    <mergeCell ref="AJ34:AM34"/>
    <mergeCell ref="AJ35:AM35"/>
    <mergeCell ref="AN20:AO24"/>
    <mergeCell ref="AN25:AO29"/>
    <mergeCell ref="AP25:AR29"/>
    <mergeCell ref="AN31:AP32"/>
    <mergeCell ref="AP8:AR9"/>
    <mergeCell ref="AP10:AR14"/>
    <mergeCell ref="AL10:AM14"/>
    <mergeCell ref="AN10:AO14"/>
    <mergeCell ref="AL15:AM19"/>
    <mergeCell ref="AN15:AO19"/>
    <mergeCell ref="AS5:AU5"/>
    <mergeCell ref="AS6:AY6"/>
    <mergeCell ref="AQ31:AT31"/>
    <mergeCell ref="AU31:AW32"/>
    <mergeCell ref="AS10:AU14"/>
    <mergeCell ref="AG31:AI31"/>
    <mergeCell ref="Z34:AC34"/>
    <mergeCell ref="Z33:AC33"/>
    <mergeCell ref="AJ33:AM33"/>
    <mergeCell ref="AD33:AF33"/>
    <mergeCell ref="AG33:AI33"/>
    <mergeCell ref="AL20:AM24"/>
    <mergeCell ref="AL25:AM29"/>
    <mergeCell ref="AS25:AU29"/>
    <mergeCell ref="W34:Y34"/>
    <mergeCell ref="J34:M34"/>
    <mergeCell ref="N34:P34"/>
    <mergeCell ref="Q34:S34"/>
    <mergeCell ref="Z32:AC32"/>
    <mergeCell ref="Z31:AC31"/>
    <mergeCell ref="AD31:AF32"/>
    <mergeCell ref="J36:M36"/>
    <mergeCell ref="Z35:AC35"/>
    <mergeCell ref="T36:V36"/>
    <mergeCell ref="T35:V35"/>
    <mergeCell ref="W36:Y36"/>
    <mergeCell ref="W35:Y35"/>
    <mergeCell ref="Q35:S35"/>
    <mergeCell ref="Q36:S36"/>
    <mergeCell ref="Z36:AC36"/>
    <mergeCell ref="N36:P36"/>
    <mergeCell ref="AD34:AF34"/>
    <mergeCell ref="AD35:AF35"/>
  </mergeCells>
  <phoneticPr fontId="1"/>
  <conditionalFormatting sqref="AE38:AH38 AU38:AZ38 N38:P38">
    <cfRule type="cellIs" dxfId="25" priority="2" stopIfTrue="1" operator="equal">
      <formula>1</formula>
    </cfRule>
    <cfRule type="cellIs" dxfId="24" priority="3" stopIfTrue="1" operator="equal">
      <formula>2</formula>
    </cfRule>
    <cfRule type="cellIs" dxfId="23" priority="4" stopIfTrue="1" operator="equal">
      <formula>3</formula>
    </cfRule>
  </conditionalFormatting>
  <conditionalFormatting sqref="N33:P37 AG34:AG37 AG33:AI33 Z33:AB37 AX33:BA37">
    <cfRule type="cellIs" dxfId="22" priority="5" stopIfTrue="1" operator="equal">
      <formula>1</formula>
    </cfRule>
    <cfRule type="cellIs" dxfId="21" priority="6" stopIfTrue="1" operator="equal">
      <formula>2</formula>
    </cfRule>
    <cfRule type="cellIs" dxfId="20" priority="7" stopIfTrue="1" operator="equal">
      <formula>3</formula>
    </cfRule>
  </conditionalFormatting>
  <conditionalFormatting sqref="N33:P37 Z33:AC37 AG33:AI37 AX33:BA37">
    <cfRule type="cellIs" dxfId="19" priority="1" operator="equal">
      <formula>2</formula>
    </cfRule>
  </conditionalFormatting>
  <pageMargins left="0.39370078740157483" right="0.39370078740157483" top="0.27559055118110237" bottom="0" header="0.19685039370078741" footer="0"/>
  <pageSetup paperSize="9" scale="65" orientation="landscape" horizontalDpi="4294967293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99FF"/>
  </sheetPr>
  <dimension ref="B1:BB86"/>
  <sheetViews>
    <sheetView view="pageBreakPreview" topLeftCell="A4" zoomScale="75" zoomScaleNormal="75" zoomScaleSheetLayoutView="75" workbookViewId="0">
      <selection activeCell="X19" sqref="X19:AD23"/>
    </sheetView>
  </sheetViews>
  <sheetFormatPr defaultRowHeight="14.25"/>
  <cols>
    <col min="1" max="1" width="5.75" customWidth="1"/>
    <col min="2" max="2" width="0.875" customWidth="1"/>
    <col min="3" max="6" width="5.625" customWidth="1"/>
    <col min="7" max="7" width="5.625" style="9" customWidth="1"/>
    <col min="8" max="8" width="5.25" style="9" customWidth="1"/>
    <col min="9" max="9" width="0.875" customWidth="1"/>
    <col min="10" max="10" width="5.125" customWidth="1"/>
    <col min="11" max="11" width="2" customWidth="1"/>
    <col min="12" max="12" width="5.625" customWidth="1"/>
    <col min="13" max="13" width="2.375" customWidth="1"/>
    <col min="14" max="14" width="5.625" customWidth="1"/>
    <col min="15" max="15" width="2" customWidth="1"/>
    <col min="16" max="16" width="5.625" customWidth="1"/>
    <col min="17" max="17" width="5.125" customWidth="1"/>
    <col min="18" max="18" width="2" customWidth="1"/>
    <col min="19" max="19" width="5.625" customWidth="1"/>
    <col min="20" max="20" width="2.375" customWidth="1"/>
    <col min="21" max="21" width="5.625" customWidth="1"/>
    <col min="22" max="22" width="2" customWidth="1"/>
    <col min="23" max="24" width="5.125" customWidth="1"/>
    <col min="25" max="25" width="2" customWidth="1"/>
    <col min="26" max="26" width="5.625" customWidth="1"/>
    <col min="27" max="27" width="2.5" customWidth="1"/>
    <col min="28" max="28" width="5.625" customWidth="1"/>
    <col min="29" max="29" width="2" customWidth="1"/>
    <col min="30" max="30" width="7.625" customWidth="1"/>
    <col min="31" max="31" width="5.125" customWidth="1"/>
    <col min="32" max="32" width="2" customWidth="1"/>
    <col min="33" max="33" width="5.625" customWidth="1"/>
    <col min="34" max="34" width="2.5" customWidth="1"/>
    <col min="35" max="35" width="5.625" customWidth="1"/>
    <col min="36" max="36" width="2" customWidth="1"/>
    <col min="37" max="38" width="5.125" customWidth="1"/>
    <col min="39" max="39" width="2" customWidth="1"/>
    <col min="40" max="40" width="5.625" customWidth="1"/>
    <col min="41" max="41" width="1.375" customWidth="1"/>
    <col min="42" max="42" width="5.625" customWidth="1"/>
    <col min="43" max="43" width="2" customWidth="1"/>
    <col min="44" max="44" width="4.25" customWidth="1"/>
    <col min="45" max="45" width="5.125" customWidth="1"/>
    <col min="46" max="46" width="2" customWidth="1"/>
    <col min="47" max="47" width="4.5" customWidth="1"/>
    <col min="48" max="48" width="2.5" customWidth="1"/>
    <col min="49" max="49" width="6.75" customWidth="1"/>
    <col min="50" max="50" width="1.25" customWidth="1"/>
    <col min="51" max="52" width="5.125" customWidth="1"/>
    <col min="53" max="53" width="2" customWidth="1"/>
    <col min="54" max="54" width="4.25" customWidth="1"/>
  </cols>
  <sheetData>
    <row r="1" spans="2:54">
      <c r="J1" s="485" t="s">
        <v>130</v>
      </c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  <c r="AA1" s="485"/>
      <c r="AB1" s="485"/>
      <c r="AC1" s="485"/>
      <c r="AD1" s="485"/>
      <c r="AE1" s="485"/>
      <c r="AF1" s="485"/>
      <c r="AG1" s="485"/>
      <c r="AH1" s="485"/>
      <c r="AI1" s="485"/>
      <c r="AJ1" s="485"/>
      <c r="AK1" s="485"/>
      <c r="AL1" s="485"/>
      <c r="AM1" s="485"/>
      <c r="AN1" s="485"/>
      <c r="AO1" s="485"/>
      <c r="AP1" s="485"/>
    </row>
    <row r="2" spans="2:54"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485"/>
      <c r="AB2" s="485"/>
      <c r="AC2" s="485"/>
      <c r="AD2" s="485"/>
      <c r="AE2" s="485"/>
      <c r="AF2" s="485"/>
      <c r="AG2" s="485"/>
      <c r="AH2" s="485"/>
      <c r="AI2" s="485"/>
      <c r="AJ2" s="485"/>
      <c r="AK2" s="485"/>
      <c r="AL2" s="485"/>
      <c r="AM2" s="485"/>
      <c r="AN2" s="485"/>
      <c r="AO2" s="485"/>
      <c r="AP2" s="485"/>
    </row>
    <row r="3" spans="2:54" ht="15" customHeight="1">
      <c r="C3" s="43"/>
      <c r="D3" s="43"/>
      <c r="E3" s="43"/>
      <c r="F3" s="43"/>
      <c r="G3" s="44"/>
      <c r="H3" s="44"/>
      <c r="I3" s="43"/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5"/>
      <c r="V3" s="485"/>
      <c r="W3" s="485"/>
      <c r="X3" s="485"/>
      <c r="Y3" s="485"/>
      <c r="Z3" s="485"/>
      <c r="AA3" s="485"/>
      <c r="AB3" s="485"/>
      <c r="AC3" s="485"/>
      <c r="AD3" s="485"/>
      <c r="AE3" s="485"/>
      <c r="AF3" s="485"/>
      <c r="AG3" s="485"/>
      <c r="AH3" s="485"/>
      <c r="AI3" s="485"/>
      <c r="AJ3" s="485"/>
      <c r="AK3" s="485"/>
      <c r="AL3" s="485"/>
      <c r="AM3" s="485"/>
      <c r="AN3" s="485"/>
      <c r="AO3" s="485"/>
      <c r="AP3" s="485"/>
      <c r="AR3" s="9"/>
      <c r="AS3" s="9"/>
      <c r="AT3" s="9"/>
      <c r="AU3" s="9"/>
      <c r="AV3" s="9"/>
      <c r="AW3" s="9"/>
      <c r="AX3" s="9"/>
      <c r="AY3" s="9"/>
      <c r="AZ3" s="9"/>
    </row>
    <row r="4" spans="2:54" ht="24.95" customHeight="1">
      <c r="C4" s="43"/>
      <c r="D4" s="43"/>
      <c r="E4" s="43"/>
      <c r="F4" s="43"/>
      <c r="G4" s="44"/>
      <c r="H4" s="44"/>
      <c r="I4" s="43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85"/>
      <c r="W4" s="485"/>
      <c r="X4" s="485"/>
      <c r="Y4" s="485"/>
      <c r="Z4" s="485"/>
      <c r="AA4" s="485"/>
      <c r="AB4" s="485"/>
      <c r="AC4" s="485"/>
      <c r="AD4" s="485"/>
      <c r="AE4" s="485"/>
      <c r="AF4" s="485"/>
      <c r="AG4" s="485"/>
      <c r="AH4" s="485"/>
      <c r="AI4" s="485"/>
      <c r="AJ4" s="485"/>
      <c r="AK4" s="485"/>
      <c r="AL4" s="485"/>
      <c r="AM4" s="485"/>
      <c r="AN4" s="485"/>
      <c r="AO4" s="485"/>
      <c r="AP4" s="485"/>
      <c r="AR4" s="9"/>
      <c r="AS4" s="357" t="s">
        <v>52</v>
      </c>
      <c r="AT4" s="357"/>
      <c r="AU4" s="357"/>
      <c r="AV4" s="128"/>
      <c r="AW4" s="357" t="s">
        <v>55</v>
      </c>
      <c r="AX4" s="357"/>
      <c r="AY4" s="357"/>
      <c r="AZ4" s="357"/>
      <c r="BA4" s="9"/>
      <c r="BB4" s="9"/>
    </row>
    <row r="5" spans="2:54" ht="24.95" customHeight="1">
      <c r="C5" s="465" t="s">
        <v>41</v>
      </c>
      <c r="D5" s="465"/>
      <c r="E5" s="465" t="s">
        <v>70</v>
      </c>
      <c r="F5" s="465"/>
      <c r="G5" s="455" t="s">
        <v>57</v>
      </c>
      <c r="H5" s="455"/>
      <c r="I5" s="455"/>
      <c r="J5" s="455"/>
      <c r="K5" s="455"/>
      <c r="L5" s="35"/>
      <c r="M5" s="35"/>
      <c r="N5" s="35"/>
      <c r="O5" s="35"/>
      <c r="P5" s="35"/>
      <c r="Q5" s="381" t="s">
        <v>72</v>
      </c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1"/>
      <c r="AK5" s="381"/>
      <c r="AL5" s="381"/>
      <c r="AM5" s="35"/>
      <c r="AN5" s="35"/>
      <c r="AO5" s="35"/>
      <c r="AP5" s="35"/>
      <c r="AR5" s="9"/>
      <c r="AS5" s="357" t="s">
        <v>56</v>
      </c>
      <c r="AT5" s="357"/>
      <c r="AU5" s="357"/>
      <c r="AV5" s="357"/>
      <c r="AW5" s="357"/>
      <c r="AX5" s="357"/>
      <c r="AY5" s="357"/>
      <c r="AZ5" s="357"/>
      <c r="BA5" s="357"/>
      <c r="BB5" s="357"/>
    </row>
    <row r="6" spans="2:54" ht="15" customHeight="1" thickBot="1"/>
    <row r="7" spans="2:54" ht="24" customHeight="1" thickTop="1">
      <c r="B7" s="407" t="s">
        <v>15</v>
      </c>
      <c r="C7" s="408"/>
      <c r="D7" s="408"/>
      <c r="E7" s="408"/>
      <c r="F7" s="408"/>
      <c r="G7" s="408"/>
      <c r="H7" s="408"/>
      <c r="I7" s="409"/>
      <c r="J7" s="449" t="str">
        <f>C10</f>
        <v>ソフィア</v>
      </c>
      <c r="K7" s="450"/>
      <c r="L7" s="450"/>
      <c r="M7" s="450"/>
      <c r="N7" s="450"/>
      <c r="O7" s="450"/>
      <c r="P7" s="451"/>
      <c r="Q7" s="450" t="str">
        <f>C15</f>
        <v>ＴＶＣ　ｇｅｒｌｓ</v>
      </c>
      <c r="R7" s="450"/>
      <c r="S7" s="450"/>
      <c r="T7" s="450"/>
      <c r="U7" s="450"/>
      <c r="V7" s="450"/>
      <c r="W7" s="450"/>
      <c r="X7" s="449" t="str">
        <f>C20</f>
        <v>排球会ＳＴＥＬＬＡ</v>
      </c>
      <c r="Y7" s="450"/>
      <c r="Z7" s="450"/>
      <c r="AA7" s="450"/>
      <c r="AB7" s="450"/>
      <c r="AC7" s="450"/>
      <c r="AD7" s="451"/>
      <c r="AE7" s="503">
        <f>C25</f>
        <v>0</v>
      </c>
      <c r="AF7" s="504"/>
      <c r="AG7" s="504"/>
      <c r="AH7" s="504"/>
      <c r="AI7" s="504"/>
      <c r="AJ7" s="504"/>
      <c r="AK7" s="505"/>
      <c r="AL7" s="413" t="s">
        <v>23</v>
      </c>
      <c r="AM7" s="414"/>
      <c r="AN7" s="414"/>
      <c r="AO7" s="415"/>
      <c r="AP7" s="352" t="s">
        <v>20</v>
      </c>
      <c r="AQ7" s="353"/>
      <c r="AR7" s="354"/>
      <c r="AS7" s="352" t="s">
        <v>21</v>
      </c>
      <c r="AT7" s="353"/>
      <c r="AU7" s="354"/>
      <c r="AV7" s="352" t="s">
        <v>34</v>
      </c>
      <c r="AW7" s="353"/>
      <c r="AX7" s="354"/>
      <c r="AY7" s="352" t="s">
        <v>35</v>
      </c>
      <c r="AZ7" s="353"/>
      <c r="BA7" s="354"/>
      <c r="BB7" s="1"/>
    </row>
    <row r="8" spans="2:54" ht="24" customHeight="1" thickBot="1">
      <c r="B8" s="410"/>
      <c r="C8" s="411"/>
      <c r="D8" s="411"/>
      <c r="E8" s="411"/>
      <c r="F8" s="411"/>
      <c r="G8" s="411"/>
      <c r="H8" s="411"/>
      <c r="I8" s="412"/>
      <c r="J8" s="452"/>
      <c r="K8" s="453"/>
      <c r="L8" s="453"/>
      <c r="M8" s="453"/>
      <c r="N8" s="453"/>
      <c r="O8" s="453"/>
      <c r="P8" s="454"/>
      <c r="Q8" s="453"/>
      <c r="R8" s="453"/>
      <c r="S8" s="453"/>
      <c r="T8" s="453"/>
      <c r="U8" s="453"/>
      <c r="V8" s="453"/>
      <c r="W8" s="453"/>
      <c r="X8" s="452"/>
      <c r="Y8" s="453"/>
      <c r="Z8" s="453"/>
      <c r="AA8" s="453"/>
      <c r="AB8" s="453"/>
      <c r="AC8" s="453"/>
      <c r="AD8" s="454"/>
      <c r="AE8" s="506"/>
      <c r="AF8" s="507"/>
      <c r="AG8" s="507"/>
      <c r="AH8" s="507"/>
      <c r="AI8" s="507"/>
      <c r="AJ8" s="507"/>
      <c r="AK8" s="508"/>
      <c r="AL8" s="416"/>
      <c r="AM8" s="417"/>
      <c r="AN8" s="417"/>
      <c r="AO8" s="418"/>
      <c r="AP8" s="349"/>
      <c r="AQ8" s="350"/>
      <c r="AR8" s="351"/>
      <c r="AS8" s="349" t="s">
        <v>26</v>
      </c>
      <c r="AT8" s="350"/>
      <c r="AU8" s="351"/>
      <c r="AV8" s="349" t="s">
        <v>22</v>
      </c>
      <c r="AW8" s="350"/>
      <c r="AX8" s="351"/>
      <c r="AY8" s="349" t="s">
        <v>22</v>
      </c>
      <c r="AZ8" s="350"/>
      <c r="BA8" s="351"/>
      <c r="BB8" s="1"/>
    </row>
    <row r="9" spans="2:54" ht="24" customHeight="1" thickTop="1" thickBot="1">
      <c r="B9" s="25"/>
      <c r="C9" s="95">
        <v>1</v>
      </c>
      <c r="D9" s="96"/>
      <c r="E9" s="96"/>
      <c r="F9" s="96"/>
      <c r="G9" s="97"/>
      <c r="H9" s="97"/>
      <c r="I9" s="98"/>
      <c r="J9" s="456"/>
      <c r="K9" s="457"/>
      <c r="L9" s="457"/>
      <c r="M9" s="457"/>
      <c r="N9" s="457"/>
      <c r="O9" s="457"/>
      <c r="P9" s="458"/>
      <c r="Q9" s="72"/>
      <c r="R9" s="62"/>
      <c r="S9" s="115"/>
      <c r="T9" s="64"/>
      <c r="U9" s="118"/>
      <c r="V9" s="62"/>
      <c r="W9" s="65"/>
      <c r="X9" s="72"/>
      <c r="Y9" s="62"/>
      <c r="Z9" s="118"/>
      <c r="AA9" s="64"/>
      <c r="AB9" s="118"/>
      <c r="AC9" s="62"/>
      <c r="AD9" s="62"/>
      <c r="AE9" s="227"/>
      <c r="AF9" s="228"/>
      <c r="AG9" s="229"/>
      <c r="AH9" s="230"/>
      <c r="AI9" s="231"/>
      <c r="AJ9" s="228"/>
      <c r="AK9" s="228"/>
      <c r="AL9" s="419">
        <v>1</v>
      </c>
      <c r="AM9" s="420"/>
      <c r="AN9" s="472" t="s">
        <v>27</v>
      </c>
      <c r="AO9" s="473"/>
      <c r="AP9" s="471">
        <f>N32</f>
        <v>1</v>
      </c>
      <c r="AQ9" s="471"/>
      <c r="AR9" s="471"/>
      <c r="AS9" s="471">
        <f>Z32</f>
        <v>1</v>
      </c>
      <c r="AT9" s="471"/>
      <c r="AU9" s="471"/>
      <c r="AV9" s="471">
        <f>AG32</f>
        <v>1</v>
      </c>
      <c r="AW9" s="471"/>
      <c r="AX9" s="471"/>
      <c r="AY9" s="467">
        <f>AX32</f>
        <v>1</v>
      </c>
      <c r="AZ9" s="467"/>
      <c r="BA9" s="467"/>
    </row>
    <row r="10" spans="2:54" ht="24" customHeight="1" thickBot="1">
      <c r="B10" s="32"/>
      <c r="C10" s="305" t="str">
        <f>VLOOKUP(C9,参加チーム・抽選Ｎｏ!$H$13:'参加チーム・抽選Ｎｏ'!$J$28,3,FALSE)</f>
        <v>ソフィア</v>
      </c>
      <c r="D10" s="305"/>
      <c r="E10" s="305"/>
      <c r="F10" s="305"/>
      <c r="G10" s="305"/>
      <c r="H10" s="305"/>
      <c r="I10" s="99"/>
      <c r="J10" s="459"/>
      <c r="K10" s="460"/>
      <c r="L10" s="460"/>
      <c r="M10" s="460"/>
      <c r="N10" s="460"/>
      <c r="O10" s="460"/>
      <c r="P10" s="461"/>
      <c r="Q10" s="72"/>
      <c r="R10" s="63"/>
      <c r="S10" s="116">
        <v>21</v>
      </c>
      <c r="T10" s="64" t="s">
        <v>36</v>
      </c>
      <c r="U10" s="116">
        <v>9</v>
      </c>
      <c r="V10" s="63"/>
      <c r="W10" s="65"/>
      <c r="X10" s="72"/>
      <c r="Y10" s="63"/>
      <c r="Z10" s="116">
        <v>21</v>
      </c>
      <c r="AA10" s="64" t="s">
        <v>36</v>
      </c>
      <c r="AB10" s="116">
        <v>5</v>
      </c>
      <c r="AC10" s="63"/>
      <c r="AD10" s="62"/>
      <c r="AE10" s="227"/>
      <c r="AF10" s="232"/>
      <c r="AG10" s="233"/>
      <c r="AH10" s="230" t="s">
        <v>36</v>
      </c>
      <c r="AI10" s="233"/>
      <c r="AJ10" s="232"/>
      <c r="AK10" s="228"/>
      <c r="AL10" s="421"/>
      <c r="AM10" s="422"/>
      <c r="AN10" s="469"/>
      <c r="AO10" s="470"/>
      <c r="AP10" s="466"/>
      <c r="AQ10" s="466"/>
      <c r="AR10" s="466"/>
      <c r="AS10" s="466"/>
      <c r="AT10" s="466"/>
      <c r="AU10" s="466"/>
      <c r="AV10" s="466"/>
      <c r="AW10" s="466"/>
      <c r="AX10" s="466"/>
      <c r="AY10" s="468"/>
      <c r="AZ10" s="468"/>
      <c r="BA10" s="468"/>
    </row>
    <row r="11" spans="2:54" ht="24" customHeight="1" thickBot="1">
      <c r="B11" s="32"/>
      <c r="C11" s="305"/>
      <c r="D11" s="305"/>
      <c r="E11" s="305"/>
      <c r="F11" s="305"/>
      <c r="G11" s="305"/>
      <c r="H11" s="305"/>
      <c r="I11" s="99"/>
      <c r="J11" s="459"/>
      <c r="K11" s="460"/>
      <c r="L11" s="460"/>
      <c r="M11" s="460"/>
      <c r="N11" s="460"/>
      <c r="O11" s="460"/>
      <c r="P11" s="461"/>
      <c r="Q11" s="133">
        <f>IF($S$10&gt;$U$10,"1",)+IF($S$11&gt;$U$11&lt;"1",)+IF($S$12&gt;$U$12,"1",)</f>
        <v>1</v>
      </c>
      <c r="R11" s="63"/>
      <c r="S11" s="116"/>
      <c r="T11" s="280" t="s">
        <v>36</v>
      </c>
      <c r="U11" s="116"/>
      <c r="V11" s="63"/>
      <c r="W11" s="134">
        <f>IF($S$10&lt;$U$10,"1",)+IF($S$11&lt;$U$11,"1",)+IF($S$12&lt;$U$12,"1",)</f>
        <v>0</v>
      </c>
      <c r="X11" s="133">
        <f>IF($Z$10&gt;$AB$10,"1",)+IF($Z$11&gt;$AB$11,"1",)+IF($Z$12&gt;$AB$12,"1",)</f>
        <v>1</v>
      </c>
      <c r="Y11" s="63"/>
      <c r="Z11" s="116"/>
      <c r="AA11" s="280" t="s">
        <v>36</v>
      </c>
      <c r="AB11" s="116"/>
      <c r="AC11" s="63"/>
      <c r="AD11" s="135">
        <f>IF($Z$10&lt;$AB$10,"1",)+IF($Z$11&lt;$AB$11,"1",)+IF($Z$12&lt;$AB$12,"1",)</f>
        <v>0</v>
      </c>
      <c r="AE11" s="234">
        <f>IF($AG$10&gt;$AI$10,"1",)+IF($AG$11&gt;$AI$11,"1",)+IF($AG$12&gt;$AI$12,"1",)</f>
        <v>0</v>
      </c>
      <c r="AF11" s="232"/>
      <c r="AG11" s="233"/>
      <c r="AH11" s="230" t="s">
        <v>36</v>
      </c>
      <c r="AI11" s="233"/>
      <c r="AJ11" s="232"/>
      <c r="AK11" s="235">
        <f>IF($AG$10&lt;$AI$10,"1",)+IF($AG$11&lt;$AI$11,"1",)+IF($AG$12&lt;$AI$12,"1",)</f>
        <v>0</v>
      </c>
      <c r="AL11" s="421"/>
      <c r="AM11" s="422"/>
      <c r="AN11" s="469"/>
      <c r="AO11" s="470"/>
      <c r="AP11" s="466"/>
      <c r="AQ11" s="466"/>
      <c r="AR11" s="466"/>
      <c r="AS11" s="466"/>
      <c r="AT11" s="466"/>
      <c r="AU11" s="466"/>
      <c r="AV11" s="466"/>
      <c r="AW11" s="466"/>
      <c r="AX11" s="466"/>
      <c r="AY11" s="468"/>
      <c r="AZ11" s="468"/>
      <c r="BA11" s="468"/>
    </row>
    <row r="12" spans="2:54" ht="24" customHeight="1" thickBot="1">
      <c r="B12" s="16"/>
      <c r="C12" s="84">
        <f>IF(Q11&gt;W11,"１",)+IF(X11&gt;AD11,"1",)+IF(AE11&gt;AK11,"1",)</f>
        <v>2</v>
      </c>
      <c r="D12" s="82" t="s">
        <v>48</v>
      </c>
      <c r="E12" s="84">
        <f>IF(Q11&lt;W11,"1",)+IF(X11&lt;AD11,"1")+IF(AE11&lt;AK11,"1")</f>
        <v>0</v>
      </c>
      <c r="F12" s="84" t="s">
        <v>49</v>
      </c>
      <c r="G12" s="277">
        <f>IF(Q11=1,"1",IF(Q11=0,"0",))+IF(X11=1,"1",IF(X11=0,"0",))+IF(AE11=1,"1",IF(AE11=0,"0"))</f>
        <v>2</v>
      </c>
      <c r="H12" s="277" t="s">
        <v>46</v>
      </c>
      <c r="I12" s="101"/>
      <c r="J12" s="459"/>
      <c r="K12" s="460"/>
      <c r="L12" s="460"/>
      <c r="M12" s="460"/>
      <c r="N12" s="460"/>
      <c r="O12" s="460"/>
      <c r="P12" s="461"/>
      <c r="Q12" s="56" t="str">
        <f>IF(Q11=W11,"△",IF(Q11&lt;&gt;"",IF(Q11&gt;W11,"○","●"),""))</f>
        <v>○</v>
      </c>
      <c r="R12" s="63"/>
      <c r="S12" s="116"/>
      <c r="T12" s="64" t="s">
        <v>0</v>
      </c>
      <c r="U12" s="116"/>
      <c r="V12" s="63"/>
      <c r="W12" s="89" t="str">
        <f>IF(Q11=W11,"△",IF(Q11&lt;&gt;"",IF(Q11&lt;W11,"○","●"),""))</f>
        <v>●</v>
      </c>
      <c r="X12" s="56" t="str">
        <f>IF(X11=AD11,"△",IF(X11&lt;&gt;"",IF(X11&gt;AD11,"○","●"),""))</f>
        <v>○</v>
      </c>
      <c r="Y12" s="63"/>
      <c r="Z12" s="116"/>
      <c r="AA12" s="64" t="s">
        <v>0</v>
      </c>
      <c r="AB12" s="116"/>
      <c r="AC12" s="63"/>
      <c r="AD12" s="89" t="str">
        <f>IF(X11=AD11,"△",IF(X11&lt;&gt;"",IF(X11&lt;AD11,"○","●"),""))</f>
        <v>●</v>
      </c>
      <c r="AE12" s="236" t="str">
        <f>IF(AE11=AK11,"△",IF(AE11&lt;&gt;"",IF(AE11&gt;AK11,"○","●"),""))</f>
        <v>△</v>
      </c>
      <c r="AF12" s="232"/>
      <c r="AG12" s="233"/>
      <c r="AH12" s="230" t="s">
        <v>0</v>
      </c>
      <c r="AI12" s="233"/>
      <c r="AJ12" s="232"/>
      <c r="AK12" s="237" t="str">
        <f>IF(AE11=AK11,"△",IF(AE11&lt;&gt;"",IF(AE11&lt;AK11,"○","●"),""))</f>
        <v>△</v>
      </c>
      <c r="AL12" s="421"/>
      <c r="AM12" s="422"/>
      <c r="AN12" s="469"/>
      <c r="AO12" s="470"/>
      <c r="AP12" s="466"/>
      <c r="AQ12" s="466"/>
      <c r="AR12" s="466"/>
      <c r="AS12" s="466"/>
      <c r="AT12" s="466"/>
      <c r="AU12" s="466"/>
      <c r="AV12" s="466"/>
      <c r="AW12" s="466"/>
      <c r="AX12" s="466"/>
      <c r="AY12" s="468"/>
      <c r="AZ12" s="468"/>
      <c r="BA12" s="468"/>
    </row>
    <row r="13" spans="2:54" ht="24" customHeight="1" thickBot="1">
      <c r="B13" s="16"/>
      <c r="C13" s="84">
        <f>SUM(Q13+X13+AE13)</f>
        <v>6</v>
      </c>
      <c r="D13" s="83" t="s">
        <v>42</v>
      </c>
      <c r="E13" s="85"/>
      <c r="F13" s="85"/>
      <c r="G13" s="85"/>
      <c r="H13" s="85"/>
      <c r="I13" s="103"/>
      <c r="J13" s="462"/>
      <c r="K13" s="463"/>
      <c r="L13" s="463"/>
      <c r="M13" s="463"/>
      <c r="N13" s="463"/>
      <c r="O13" s="463"/>
      <c r="P13" s="464"/>
      <c r="Q13" s="78" t="str">
        <f>IF(Q11=0,0,IF(Q11=W11,1,IF(Q11&lt;&gt;"",IF(Q11&gt;W11,"3","0"),"")))</f>
        <v>3</v>
      </c>
      <c r="R13" s="114"/>
      <c r="S13" s="126"/>
      <c r="T13" s="88"/>
      <c r="U13" s="127"/>
      <c r="V13" s="114"/>
      <c r="W13" s="80">
        <f>IF(W11=0,0,IF(W11=Q11,1,IF(Q11&lt;&gt;"",IF(Q11&lt;W11,"3","0"),"")))</f>
        <v>0</v>
      </c>
      <c r="X13" s="78" t="str">
        <f>IF(X11=0,0,IF(X11=AD11,1,IF(X11&lt;&gt;"",IF(X11&gt;AD11,"3","0"),"")))</f>
        <v>3</v>
      </c>
      <c r="Y13" s="114"/>
      <c r="Z13" s="125"/>
      <c r="AA13" s="88"/>
      <c r="AB13" s="125"/>
      <c r="AC13" s="114"/>
      <c r="AD13" s="80">
        <f>IF(AD11=0,0,IF(AD11=X11,1,IF(X11&lt;&gt;"",IF(X11&lt;AD11,"3","0"),"")))</f>
        <v>0</v>
      </c>
      <c r="AE13" s="236">
        <f>IF(AE11=0,0,IF(AE11=AK11,1,IF(AE11&lt;&gt;"",IF(AE11&gt;AK11,"3","0"),"")))</f>
        <v>0</v>
      </c>
      <c r="AF13" s="238"/>
      <c r="AG13" s="239"/>
      <c r="AH13" s="240"/>
      <c r="AI13" s="241"/>
      <c r="AJ13" s="238"/>
      <c r="AK13" s="237">
        <f>IF(AK11=0,0,IF(AK11=AE11,1,IF(AE11&lt;&gt;"",IF(AE11&lt;AK11,"3","0"),"")))</f>
        <v>0</v>
      </c>
      <c r="AL13" s="421"/>
      <c r="AM13" s="422"/>
      <c r="AN13" s="469"/>
      <c r="AO13" s="470"/>
      <c r="AP13" s="466"/>
      <c r="AQ13" s="466"/>
      <c r="AR13" s="466"/>
      <c r="AS13" s="466"/>
      <c r="AT13" s="466"/>
      <c r="AU13" s="466"/>
      <c r="AV13" s="466"/>
      <c r="AW13" s="466"/>
      <c r="AX13" s="466"/>
      <c r="AY13" s="468"/>
      <c r="AZ13" s="468"/>
      <c r="BA13" s="468"/>
    </row>
    <row r="14" spans="2:54" ht="24" customHeight="1" thickBot="1">
      <c r="B14" s="26"/>
      <c r="C14" s="105">
        <v>2</v>
      </c>
      <c r="D14" s="106"/>
      <c r="E14" s="106"/>
      <c r="F14" s="106"/>
      <c r="G14" s="107"/>
      <c r="H14" s="107"/>
      <c r="I14" s="108"/>
      <c r="J14" s="58"/>
      <c r="K14" s="58"/>
      <c r="L14" s="59"/>
      <c r="M14" s="60"/>
      <c r="N14" s="59"/>
      <c r="O14" s="58"/>
      <c r="P14" s="61"/>
      <c r="Q14" s="440"/>
      <c r="R14" s="441"/>
      <c r="S14" s="441"/>
      <c r="T14" s="441"/>
      <c r="U14" s="441"/>
      <c r="V14" s="441"/>
      <c r="W14" s="442"/>
      <c r="X14" s="71"/>
      <c r="Y14" s="58"/>
      <c r="Z14" s="121"/>
      <c r="AA14" s="60"/>
      <c r="AB14" s="122"/>
      <c r="AC14" s="58"/>
      <c r="AD14" s="58"/>
      <c r="AE14" s="242"/>
      <c r="AF14" s="243"/>
      <c r="AG14" s="244"/>
      <c r="AH14" s="245"/>
      <c r="AI14" s="246"/>
      <c r="AJ14" s="243"/>
      <c r="AK14" s="243"/>
      <c r="AL14" s="421">
        <v>3</v>
      </c>
      <c r="AM14" s="422"/>
      <c r="AN14" s="469" t="s">
        <v>27</v>
      </c>
      <c r="AO14" s="470"/>
      <c r="AP14" s="466" t="str">
        <f>N33</f>
        <v/>
      </c>
      <c r="AQ14" s="466"/>
      <c r="AR14" s="466"/>
      <c r="AS14" s="466" t="str">
        <f>Z33</f>
        <v/>
      </c>
      <c r="AT14" s="466"/>
      <c r="AU14" s="466"/>
      <c r="AV14" s="466" t="str">
        <f>AG33</f>
        <v/>
      </c>
      <c r="AW14" s="466"/>
      <c r="AX14" s="466"/>
      <c r="AY14" s="468">
        <f>AX33</f>
        <v>2</v>
      </c>
      <c r="AZ14" s="468"/>
      <c r="BA14" s="468"/>
    </row>
    <row r="15" spans="2:54" ht="24" customHeight="1" thickBot="1">
      <c r="B15" s="32"/>
      <c r="C15" s="305" t="str">
        <f>VLOOKUP(C14,参加チーム・抽選Ｎｏ!$H$13:'参加チーム・抽選Ｎｏ'!$J$28,3,FALSE)</f>
        <v>ＴＶＣ　ｇｅｒｌｓ</v>
      </c>
      <c r="D15" s="305"/>
      <c r="E15" s="305"/>
      <c r="F15" s="305"/>
      <c r="G15" s="305"/>
      <c r="H15" s="305"/>
      <c r="I15" s="99"/>
      <c r="J15" s="62"/>
      <c r="K15" s="63"/>
      <c r="L15" s="94">
        <f>U10</f>
        <v>9</v>
      </c>
      <c r="M15" s="64" t="s">
        <v>36</v>
      </c>
      <c r="N15" s="94">
        <f>S10</f>
        <v>21</v>
      </c>
      <c r="O15" s="63"/>
      <c r="P15" s="65"/>
      <c r="Q15" s="443"/>
      <c r="R15" s="444"/>
      <c r="S15" s="444"/>
      <c r="T15" s="444"/>
      <c r="U15" s="444"/>
      <c r="V15" s="444"/>
      <c r="W15" s="445"/>
      <c r="X15" s="72"/>
      <c r="Y15" s="63"/>
      <c r="Z15" s="116">
        <v>19</v>
      </c>
      <c r="AA15" s="64" t="s">
        <v>36</v>
      </c>
      <c r="AB15" s="116">
        <v>21</v>
      </c>
      <c r="AC15" s="63"/>
      <c r="AD15" s="62"/>
      <c r="AE15" s="227"/>
      <c r="AF15" s="232"/>
      <c r="AG15" s="233"/>
      <c r="AH15" s="230" t="s">
        <v>36</v>
      </c>
      <c r="AI15" s="233"/>
      <c r="AJ15" s="232"/>
      <c r="AK15" s="228"/>
      <c r="AL15" s="421"/>
      <c r="AM15" s="422"/>
      <c r="AN15" s="469"/>
      <c r="AO15" s="470"/>
      <c r="AP15" s="466"/>
      <c r="AQ15" s="466"/>
      <c r="AR15" s="466"/>
      <c r="AS15" s="466"/>
      <c r="AT15" s="466"/>
      <c r="AU15" s="466"/>
      <c r="AV15" s="466"/>
      <c r="AW15" s="466"/>
      <c r="AX15" s="466"/>
      <c r="AY15" s="468"/>
      <c r="AZ15" s="468"/>
      <c r="BA15" s="468"/>
    </row>
    <row r="16" spans="2:54" ht="24" customHeight="1" thickBot="1">
      <c r="B16" s="32"/>
      <c r="C16" s="305"/>
      <c r="D16" s="305"/>
      <c r="E16" s="305"/>
      <c r="F16" s="305"/>
      <c r="G16" s="305"/>
      <c r="H16" s="305"/>
      <c r="I16" s="99"/>
      <c r="J16" s="66">
        <f>W11</f>
        <v>0</v>
      </c>
      <c r="K16" s="63"/>
      <c r="L16" s="94">
        <f>U11</f>
        <v>0</v>
      </c>
      <c r="M16" s="280" t="s">
        <v>36</v>
      </c>
      <c r="N16" s="94">
        <f>S11</f>
        <v>0</v>
      </c>
      <c r="O16" s="63"/>
      <c r="P16" s="67">
        <f>Q11</f>
        <v>1</v>
      </c>
      <c r="Q16" s="443"/>
      <c r="R16" s="444"/>
      <c r="S16" s="444"/>
      <c r="T16" s="444"/>
      <c r="U16" s="444"/>
      <c r="V16" s="444"/>
      <c r="W16" s="445"/>
      <c r="X16" s="137">
        <f>IF($Z$15&gt;$AB$15,"1",)+IF($Z$16&gt;$AB$16,"1",)+IF($Z$17&gt;$AB$17,"1",)</f>
        <v>0</v>
      </c>
      <c r="Y16" s="63"/>
      <c r="Z16" s="116"/>
      <c r="AA16" s="280" t="s">
        <v>36</v>
      </c>
      <c r="AB16" s="116"/>
      <c r="AC16" s="63"/>
      <c r="AD16" s="135">
        <f>IF($Z$15&lt;$AB$15,"1",)+IF($Z$16&lt;$AB$16,"1",)+IF($Z$17&lt;$AB$17,"1",)</f>
        <v>1</v>
      </c>
      <c r="AE16" s="234">
        <f>IF($AG$15&gt;$AI$15,"1",)+IF($AG$16&gt;$AI$16,"1",)+IF($AG$17&gt;$AI$17,"1",)</f>
        <v>0</v>
      </c>
      <c r="AF16" s="232"/>
      <c r="AG16" s="233"/>
      <c r="AH16" s="230" t="s">
        <v>36</v>
      </c>
      <c r="AI16" s="233"/>
      <c r="AJ16" s="232"/>
      <c r="AK16" s="235">
        <f>IF($AG$15&lt;$AI$15,"1",)+IF($AG$16&lt;$AI$16,"1",)+IF($AG$17&lt;$AI$17,"1",)</f>
        <v>0</v>
      </c>
      <c r="AL16" s="421"/>
      <c r="AM16" s="422"/>
      <c r="AN16" s="469"/>
      <c r="AO16" s="470"/>
      <c r="AP16" s="466"/>
      <c r="AQ16" s="466"/>
      <c r="AR16" s="466"/>
      <c r="AS16" s="466"/>
      <c r="AT16" s="466"/>
      <c r="AU16" s="466"/>
      <c r="AV16" s="466"/>
      <c r="AW16" s="466"/>
      <c r="AX16" s="466"/>
      <c r="AY16" s="468"/>
      <c r="AZ16" s="468"/>
      <c r="BA16" s="468"/>
    </row>
    <row r="17" spans="2:54" ht="24" customHeight="1" thickBot="1">
      <c r="B17" s="16"/>
      <c r="C17" s="84">
        <f>IF(J16&gt;P16,"１",)+IF(X16&gt;AD16,"1",)+IF(AE16&gt;AK16,"1",)</f>
        <v>0</v>
      </c>
      <c r="D17" s="82" t="s">
        <v>48</v>
      </c>
      <c r="E17" s="84">
        <f>IF(J16&lt;P16,"1",)+IF(X16&lt;AD16,"1")+IF(AE16&lt;AK16,"1")</f>
        <v>2</v>
      </c>
      <c r="F17" s="84" t="s">
        <v>49</v>
      </c>
      <c r="G17" s="277">
        <f>IF(J16=1,"1",IF(J16=0,"0",))+IF(X16=1,"1",IF(X16=0,"0",))+IF(AE16=1,"1",IF(AE16=0,"0"))</f>
        <v>0</v>
      </c>
      <c r="H17" s="277" t="s">
        <v>46</v>
      </c>
      <c r="I17" s="101"/>
      <c r="J17" s="68" t="str">
        <f>W12</f>
        <v>●</v>
      </c>
      <c r="K17" s="63"/>
      <c r="L17" s="94">
        <f>U12</f>
        <v>0</v>
      </c>
      <c r="M17" s="64" t="s">
        <v>0</v>
      </c>
      <c r="N17" s="94">
        <f>S12</f>
        <v>0</v>
      </c>
      <c r="O17" s="63"/>
      <c r="P17" s="80" t="str">
        <f>Q12</f>
        <v>○</v>
      </c>
      <c r="Q17" s="443"/>
      <c r="R17" s="444"/>
      <c r="S17" s="444"/>
      <c r="T17" s="444"/>
      <c r="U17" s="444"/>
      <c r="V17" s="444"/>
      <c r="W17" s="445"/>
      <c r="X17" s="56" t="str">
        <f>IF(X16=AD16,"△",IF(X16&lt;&gt;"",IF(X16&gt;AD16,"○","●"),""))</f>
        <v>●</v>
      </c>
      <c r="Y17" s="63"/>
      <c r="Z17" s="116"/>
      <c r="AA17" s="64" t="s">
        <v>0</v>
      </c>
      <c r="AB17" s="116"/>
      <c r="AC17" s="63"/>
      <c r="AD17" s="89" t="str">
        <f>IF(X16=AD16,"△",IF(X16&lt;&gt;"",IF(X16&lt;AD16,"○","●"),""))</f>
        <v>○</v>
      </c>
      <c r="AE17" s="236" t="str">
        <f>IF(AE16=AK16,"△",IF(AE16&lt;&gt;"",IF(AE16&gt;AK16,"○","●"),""))</f>
        <v>△</v>
      </c>
      <c r="AF17" s="232"/>
      <c r="AG17" s="233"/>
      <c r="AH17" s="230" t="s">
        <v>0</v>
      </c>
      <c r="AI17" s="233"/>
      <c r="AJ17" s="232"/>
      <c r="AK17" s="237" t="str">
        <f>IF(AE16=AK16,"△",IF(AE16&lt;&gt;"",IF(AE16&lt;AK16,"○","●"),""))</f>
        <v>△</v>
      </c>
      <c r="AL17" s="421"/>
      <c r="AM17" s="422"/>
      <c r="AN17" s="469"/>
      <c r="AO17" s="470"/>
      <c r="AP17" s="466"/>
      <c r="AQ17" s="466"/>
      <c r="AR17" s="466"/>
      <c r="AS17" s="466"/>
      <c r="AT17" s="466"/>
      <c r="AU17" s="466"/>
      <c r="AV17" s="466"/>
      <c r="AW17" s="466"/>
      <c r="AX17" s="466"/>
      <c r="AY17" s="468"/>
      <c r="AZ17" s="468"/>
      <c r="BA17" s="468"/>
    </row>
    <row r="18" spans="2:54" ht="24" customHeight="1" thickBot="1">
      <c r="B18" s="17"/>
      <c r="C18" s="85">
        <f>SUM(J18+X18+AE18)</f>
        <v>0</v>
      </c>
      <c r="D18" s="83" t="s">
        <v>42</v>
      </c>
      <c r="E18" s="85"/>
      <c r="F18" s="85"/>
      <c r="G18" s="85"/>
      <c r="H18" s="85"/>
      <c r="I18" s="103"/>
      <c r="J18" s="78">
        <f>IF(J16=0,0,IF(J16=P16,1,IF(J16&lt;&gt;"",IF(J16&gt;P16,"3","0"),"")))</f>
        <v>0</v>
      </c>
      <c r="K18" s="88"/>
      <c r="L18" s="91"/>
      <c r="M18" s="88"/>
      <c r="N18" s="91"/>
      <c r="O18" s="88"/>
      <c r="P18" s="93" t="str">
        <f>Q13</f>
        <v>3</v>
      </c>
      <c r="Q18" s="446"/>
      <c r="R18" s="447"/>
      <c r="S18" s="447"/>
      <c r="T18" s="447"/>
      <c r="U18" s="447"/>
      <c r="V18" s="447"/>
      <c r="W18" s="448"/>
      <c r="X18" s="78">
        <f>IF(X16=0,0,IF(X16=AD16,1,IF(X16&lt;&gt;"",IF(X16&gt;AD16,"3","0"),"")))</f>
        <v>0</v>
      </c>
      <c r="Y18" s="114"/>
      <c r="Z18" s="125"/>
      <c r="AA18" s="88"/>
      <c r="AB18" s="125"/>
      <c r="AC18" s="114"/>
      <c r="AD18" s="80" t="str">
        <f>IF(AD16=0,0,IF(AD16=X16,1,IF(X16&lt;&gt;"",IF(X16&lt;AD16,"3","0"),"")))</f>
        <v>3</v>
      </c>
      <c r="AE18" s="236">
        <f>IF(AE16=0,0,IF(AE16=AK16,1,IF(AE16&lt;&gt;"",IF(AE16&gt;AK16,"3","0"),"")))</f>
        <v>0</v>
      </c>
      <c r="AF18" s="238"/>
      <c r="AG18" s="239"/>
      <c r="AH18" s="240"/>
      <c r="AI18" s="241"/>
      <c r="AJ18" s="238"/>
      <c r="AK18" s="237">
        <f>IF(AK16=0,0,IF(AK16=AE16,1,IF(AE16&lt;&gt;"",IF(AE16&lt;AK16,"3","0"),"")))</f>
        <v>0</v>
      </c>
      <c r="AL18" s="421"/>
      <c r="AM18" s="422"/>
      <c r="AN18" s="469"/>
      <c r="AO18" s="470"/>
      <c r="AP18" s="466"/>
      <c r="AQ18" s="466"/>
      <c r="AR18" s="466"/>
      <c r="AS18" s="466"/>
      <c r="AT18" s="466"/>
      <c r="AU18" s="466"/>
      <c r="AV18" s="466"/>
      <c r="AW18" s="466"/>
      <c r="AX18" s="466"/>
      <c r="AY18" s="468"/>
      <c r="AZ18" s="468"/>
      <c r="BA18" s="468"/>
    </row>
    <row r="19" spans="2:54" ht="24" customHeight="1" thickBot="1">
      <c r="B19" s="27"/>
      <c r="C19" s="109">
        <v>3</v>
      </c>
      <c r="D19" s="110"/>
      <c r="E19" s="110"/>
      <c r="F19" s="110"/>
      <c r="G19" s="42"/>
      <c r="H19" s="42"/>
      <c r="I19" s="108"/>
      <c r="J19" s="58"/>
      <c r="K19" s="58"/>
      <c r="L19" s="59"/>
      <c r="M19" s="60"/>
      <c r="N19" s="59"/>
      <c r="O19" s="58"/>
      <c r="P19" s="61"/>
      <c r="Q19" s="71"/>
      <c r="R19" s="58"/>
      <c r="S19" s="59"/>
      <c r="T19" s="60"/>
      <c r="U19" s="59"/>
      <c r="V19" s="58"/>
      <c r="W19" s="61"/>
      <c r="X19" s="440"/>
      <c r="Y19" s="441"/>
      <c r="Z19" s="441"/>
      <c r="AA19" s="441"/>
      <c r="AB19" s="441"/>
      <c r="AC19" s="441"/>
      <c r="AD19" s="442"/>
      <c r="AE19" s="242"/>
      <c r="AF19" s="243"/>
      <c r="AG19" s="244"/>
      <c r="AH19" s="245"/>
      <c r="AI19" s="247"/>
      <c r="AJ19" s="243"/>
      <c r="AK19" s="243"/>
      <c r="AL19" s="421">
        <v>2</v>
      </c>
      <c r="AM19" s="422"/>
      <c r="AN19" s="469" t="s">
        <v>27</v>
      </c>
      <c r="AO19" s="470"/>
      <c r="AP19" s="466">
        <f>N34</f>
        <v>2</v>
      </c>
      <c r="AQ19" s="466"/>
      <c r="AR19" s="466"/>
      <c r="AS19" s="466" t="str">
        <f>Z34</f>
        <v/>
      </c>
      <c r="AT19" s="466"/>
      <c r="AU19" s="466"/>
      <c r="AV19" s="466">
        <f>AG34</f>
        <v>2</v>
      </c>
      <c r="AW19" s="466"/>
      <c r="AX19" s="466"/>
      <c r="AY19" s="468">
        <f>AX34</f>
        <v>3</v>
      </c>
      <c r="AZ19" s="468"/>
      <c r="BA19" s="468"/>
      <c r="BB19" s="1"/>
    </row>
    <row r="20" spans="2:54" ht="24" customHeight="1" thickBot="1">
      <c r="B20" s="32"/>
      <c r="C20" s="305" t="str">
        <f>VLOOKUP(C19,参加チーム・抽選Ｎｏ!$H$13:'参加チーム・抽選Ｎｏ'!$J$28,3,FALSE)</f>
        <v>排球会ＳＴＥＬＬＡ</v>
      </c>
      <c r="D20" s="305"/>
      <c r="E20" s="305"/>
      <c r="F20" s="305"/>
      <c r="G20" s="305"/>
      <c r="H20" s="305"/>
      <c r="I20" s="111"/>
      <c r="J20" s="62"/>
      <c r="K20" s="63"/>
      <c r="L20" s="94">
        <f>AB10</f>
        <v>5</v>
      </c>
      <c r="M20" s="64" t="s">
        <v>36</v>
      </c>
      <c r="N20" s="94">
        <f>Z10</f>
        <v>21</v>
      </c>
      <c r="O20" s="63"/>
      <c r="P20" s="65"/>
      <c r="Q20" s="72"/>
      <c r="R20" s="63"/>
      <c r="S20" s="73">
        <f>AB15</f>
        <v>21</v>
      </c>
      <c r="T20" s="74" t="s">
        <v>0</v>
      </c>
      <c r="U20" s="73">
        <f>Z15</f>
        <v>19</v>
      </c>
      <c r="V20" s="63"/>
      <c r="W20" s="65"/>
      <c r="X20" s="443"/>
      <c r="Y20" s="444"/>
      <c r="Z20" s="444"/>
      <c r="AA20" s="444"/>
      <c r="AB20" s="444"/>
      <c r="AC20" s="444"/>
      <c r="AD20" s="445"/>
      <c r="AE20" s="227"/>
      <c r="AF20" s="232"/>
      <c r="AG20" s="233"/>
      <c r="AH20" s="230" t="s">
        <v>36</v>
      </c>
      <c r="AI20" s="233"/>
      <c r="AJ20" s="232"/>
      <c r="AK20" s="228"/>
      <c r="AL20" s="421"/>
      <c r="AM20" s="422"/>
      <c r="AN20" s="469"/>
      <c r="AO20" s="470"/>
      <c r="AP20" s="466"/>
      <c r="AQ20" s="466"/>
      <c r="AR20" s="466"/>
      <c r="AS20" s="466"/>
      <c r="AT20" s="466"/>
      <c r="AU20" s="466"/>
      <c r="AV20" s="466"/>
      <c r="AW20" s="466"/>
      <c r="AX20" s="466"/>
      <c r="AY20" s="468"/>
      <c r="AZ20" s="468"/>
      <c r="BA20" s="468"/>
      <c r="BB20" s="1"/>
    </row>
    <row r="21" spans="2:54" ht="24" customHeight="1" thickBot="1">
      <c r="B21" s="32"/>
      <c r="C21" s="305"/>
      <c r="D21" s="305"/>
      <c r="E21" s="305"/>
      <c r="F21" s="305"/>
      <c r="G21" s="305"/>
      <c r="H21" s="305"/>
      <c r="I21" s="111"/>
      <c r="J21" s="66">
        <f>AD11</f>
        <v>0</v>
      </c>
      <c r="K21" s="63"/>
      <c r="L21" s="94">
        <f>AB11</f>
        <v>0</v>
      </c>
      <c r="M21" s="280" t="s">
        <v>36</v>
      </c>
      <c r="N21" s="94">
        <f>Z11</f>
        <v>0</v>
      </c>
      <c r="O21" s="63"/>
      <c r="P21" s="67">
        <f>X11</f>
        <v>1</v>
      </c>
      <c r="Q21" s="75">
        <f>AD16</f>
        <v>1</v>
      </c>
      <c r="R21" s="63"/>
      <c r="S21" s="73">
        <f>AB16</f>
        <v>0</v>
      </c>
      <c r="T21" s="281" t="s">
        <v>0</v>
      </c>
      <c r="U21" s="73">
        <f>Z16</f>
        <v>0</v>
      </c>
      <c r="V21" s="63"/>
      <c r="W21" s="67">
        <f>X16</f>
        <v>0</v>
      </c>
      <c r="X21" s="443"/>
      <c r="Y21" s="444"/>
      <c r="Z21" s="444"/>
      <c r="AA21" s="444"/>
      <c r="AB21" s="444"/>
      <c r="AC21" s="444"/>
      <c r="AD21" s="445"/>
      <c r="AE21" s="234">
        <f>IF($AG$20&gt;$AI$20,"1",)+IF($AG$21&gt;$AI$21,"1",)+IF($AG$22&gt;$AI$22,"1",)</f>
        <v>0</v>
      </c>
      <c r="AF21" s="232"/>
      <c r="AG21" s="233"/>
      <c r="AH21" s="230" t="s">
        <v>36</v>
      </c>
      <c r="AI21" s="233"/>
      <c r="AJ21" s="232"/>
      <c r="AK21" s="235">
        <f>IF($AG$20&lt;$AI$20,"1",)+IF($AG$21&lt;$AI$21,"1",)+IF($AG$22&lt;$AI$22,"1",)</f>
        <v>0</v>
      </c>
      <c r="AL21" s="421"/>
      <c r="AM21" s="422"/>
      <c r="AN21" s="469"/>
      <c r="AO21" s="470"/>
      <c r="AP21" s="466"/>
      <c r="AQ21" s="466"/>
      <c r="AR21" s="466"/>
      <c r="AS21" s="466"/>
      <c r="AT21" s="466"/>
      <c r="AU21" s="466"/>
      <c r="AV21" s="466"/>
      <c r="AW21" s="466"/>
      <c r="AX21" s="466"/>
      <c r="AY21" s="468"/>
      <c r="AZ21" s="468"/>
      <c r="BA21" s="468"/>
    </row>
    <row r="22" spans="2:54" ht="24" customHeight="1" thickBot="1">
      <c r="B22" s="16"/>
      <c r="C22" s="84">
        <f>IF(J21&gt;P21,"１",)+IF(Q21&gt;W21,"1",)+IF(AE21&gt;AK21,"1",)</f>
        <v>1</v>
      </c>
      <c r="D22" s="82" t="s">
        <v>48</v>
      </c>
      <c r="E22" s="84">
        <f>IF(J21&lt;P21,"1",)+IF(Q21&lt;W21,"1")+IF(AE21&lt;AK21,"1")</f>
        <v>1</v>
      </c>
      <c r="F22" s="82" t="s">
        <v>49</v>
      </c>
      <c r="G22" s="277">
        <f>IF(J21=1,"1",IF(J21=0,"0",))+IF(Q21=1,"1",IF(Q21=0,"0",))+IF(AE21=1,"1",IF(AE21=0,"0"))</f>
        <v>1</v>
      </c>
      <c r="H22" s="277" t="s">
        <v>46</v>
      </c>
      <c r="I22" s="101"/>
      <c r="J22" s="76" t="str">
        <f>AD12</f>
        <v>●</v>
      </c>
      <c r="K22" s="63"/>
      <c r="L22" s="94">
        <f>AB12</f>
        <v>0</v>
      </c>
      <c r="M22" s="64" t="s">
        <v>0</v>
      </c>
      <c r="N22" s="94">
        <f>Z12</f>
        <v>0</v>
      </c>
      <c r="O22" s="63"/>
      <c r="P22" s="57" t="str">
        <f>X12</f>
        <v>○</v>
      </c>
      <c r="Q22" s="77" t="str">
        <f>AD17</f>
        <v>○</v>
      </c>
      <c r="R22" s="63"/>
      <c r="S22" s="73">
        <f>AB17</f>
        <v>0</v>
      </c>
      <c r="T22" s="74" t="s">
        <v>0</v>
      </c>
      <c r="U22" s="73">
        <f>Z17</f>
        <v>0</v>
      </c>
      <c r="V22" s="63"/>
      <c r="W22" s="80" t="str">
        <f>X17</f>
        <v>●</v>
      </c>
      <c r="X22" s="443"/>
      <c r="Y22" s="444"/>
      <c r="Z22" s="444"/>
      <c r="AA22" s="444"/>
      <c r="AB22" s="444"/>
      <c r="AC22" s="444"/>
      <c r="AD22" s="445"/>
      <c r="AE22" s="236" t="str">
        <f>IF(AE21=AK21,"△",IF(AE21&lt;&gt;"",IF(AE21&gt;AK21,"○","●"),""))</f>
        <v>△</v>
      </c>
      <c r="AF22" s="232"/>
      <c r="AG22" s="233"/>
      <c r="AH22" s="230" t="s">
        <v>0</v>
      </c>
      <c r="AI22" s="233"/>
      <c r="AJ22" s="232"/>
      <c r="AK22" s="237" t="str">
        <f>IF(AE21=AK21,"△",IF(AE21&lt;&gt;"",IF(AE21&lt;AK21,"○","●"),""))</f>
        <v>△</v>
      </c>
      <c r="AL22" s="421"/>
      <c r="AM22" s="422"/>
      <c r="AN22" s="469"/>
      <c r="AO22" s="470"/>
      <c r="AP22" s="466"/>
      <c r="AQ22" s="466"/>
      <c r="AR22" s="466"/>
      <c r="AS22" s="466"/>
      <c r="AT22" s="466"/>
      <c r="AU22" s="466"/>
      <c r="AV22" s="466"/>
      <c r="AW22" s="466"/>
      <c r="AX22" s="466"/>
      <c r="AY22" s="468"/>
      <c r="AZ22" s="468"/>
      <c r="BA22" s="468"/>
    </row>
    <row r="23" spans="2:54" ht="24" customHeight="1" thickBot="1">
      <c r="B23" s="16"/>
      <c r="C23" s="84">
        <f>SUM(J23+Q23+AE23)</f>
        <v>3</v>
      </c>
      <c r="D23" s="83" t="s">
        <v>42</v>
      </c>
      <c r="E23" s="85"/>
      <c r="F23" s="83"/>
      <c r="G23" s="85"/>
      <c r="H23" s="85"/>
      <c r="I23" s="103"/>
      <c r="J23" s="92">
        <f>IF(J21=0,0,IF(J21=P21,1,IF(J21&lt;&gt;"",IF(J21&gt;P21,"3","0"),"")))</f>
        <v>0</v>
      </c>
      <c r="K23" s="88"/>
      <c r="L23" s="91"/>
      <c r="M23" s="88"/>
      <c r="N23" s="91"/>
      <c r="O23" s="88"/>
      <c r="P23" s="93" t="str">
        <f>X13</f>
        <v>3</v>
      </c>
      <c r="Q23" s="87" t="str">
        <f>AD18</f>
        <v>3</v>
      </c>
      <c r="R23" s="88"/>
      <c r="S23" s="91"/>
      <c r="T23" s="88"/>
      <c r="U23" s="91"/>
      <c r="V23" s="88"/>
      <c r="W23" s="80">
        <f>X18</f>
        <v>0</v>
      </c>
      <c r="X23" s="446"/>
      <c r="Y23" s="447"/>
      <c r="Z23" s="447"/>
      <c r="AA23" s="447"/>
      <c r="AB23" s="447"/>
      <c r="AC23" s="447"/>
      <c r="AD23" s="448"/>
      <c r="AE23" s="236">
        <f>IF(AE21=0,0,IF(AE21=AK21,1,IF(AE21&lt;&gt;"",IF(AE21&gt;AK21,"3","0"),"")))</f>
        <v>0</v>
      </c>
      <c r="AF23" s="238"/>
      <c r="AG23" s="239"/>
      <c r="AH23" s="240"/>
      <c r="AI23" s="241"/>
      <c r="AJ23" s="238"/>
      <c r="AK23" s="237">
        <f>IF(AK21=0,0,IF(AK21=AE21,1,IF(AE21&lt;&gt;"",IF(AE21&lt;AK21,"3","0"),"")))</f>
        <v>0</v>
      </c>
      <c r="AL23" s="421"/>
      <c r="AM23" s="422"/>
      <c r="AN23" s="469"/>
      <c r="AO23" s="470"/>
      <c r="AP23" s="466"/>
      <c r="AQ23" s="466"/>
      <c r="AR23" s="466"/>
      <c r="AS23" s="466"/>
      <c r="AT23" s="466"/>
      <c r="AU23" s="466"/>
      <c r="AV23" s="466"/>
      <c r="AW23" s="466"/>
      <c r="AX23" s="466"/>
      <c r="AY23" s="468"/>
      <c r="AZ23" s="468"/>
      <c r="BA23" s="468"/>
    </row>
    <row r="24" spans="2:54" ht="24" customHeight="1" thickBot="1">
      <c r="B24" s="26"/>
      <c r="C24" s="249">
        <v>0</v>
      </c>
      <c r="D24" s="250"/>
      <c r="E24" s="250"/>
      <c r="F24" s="250"/>
      <c r="G24" s="251"/>
      <c r="H24" s="251"/>
      <c r="I24" s="252"/>
      <c r="J24" s="243"/>
      <c r="K24" s="243"/>
      <c r="L24" s="253"/>
      <c r="M24" s="245"/>
      <c r="N24" s="253"/>
      <c r="O24" s="243"/>
      <c r="P24" s="254"/>
      <c r="Q24" s="242"/>
      <c r="R24" s="243"/>
      <c r="S24" s="253"/>
      <c r="T24" s="245"/>
      <c r="U24" s="253"/>
      <c r="V24" s="243"/>
      <c r="W24" s="254"/>
      <c r="X24" s="242"/>
      <c r="Y24" s="243"/>
      <c r="Z24" s="253"/>
      <c r="AA24" s="245"/>
      <c r="AB24" s="253"/>
      <c r="AC24" s="243"/>
      <c r="AD24" s="243"/>
      <c r="AE24" s="494"/>
      <c r="AF24" s="495"/>
      <c r="AG24" s="495"/>
      <c r="AH24" s="495"/>
      <c r="AI24" s="495"/>
      <c r="AJ24" s="495"/>
      <c r="AK24" s="496"/>
      <c r="AL24" s="421"/>
      <c r="AM24" s="422"/>
      <c r="AN24" s="469" t="s">
        <v>27</v>
      </c>
      <c r="AO24" s="470"/>
      <c r="AP24" s="466" t="str">
        <f>N35</f>
        <v/>
      </c>
      <c r="AQ24" s="466"/>
      <c r="AR24" s="466"/>
      <c r="AS24" s="466" t="str">
        <f>Z35</f>
        <v/>
      </c>
      <c r="AT24" s="466"/>
      <c r="AU24" s="466"/>
      <c r="AV24" s="466" t="str">
        <f>AG35</f>
        <v/>
      </c>
      <c r="AW24" s="466"/>
      <c r="AX24" s="466"/>
      <c r="AY24" s="468" t="str">
        <f>AX35</f>
        <v/>
      </c>
      <c r="AZ24" s="468"/>
      <c r="BA24" s="468"/>
    </row>
    <row r="25" spans="2:54" ht="24" customHeight="1" thickBot="1">
      <c r="B25" s="32"/>
      <c r="C25" s="510">
        <f>VLOOKUP(C24,参加チーム・抽選Ｎｏ!$H$13:'参加チーム・抽選Ｎｏ'!$J$28,3,FALSE)</f>
        <v>0</v>
      </c>
      <c r="D25" s="510"/>
      <c r="E25" s="510"/>
      <c r="F25" s="510"/>
      <c r="G25" s="510"/>
      <c r="H25" s="510"/>
      <c r="I25" s="255"/>
      <c r="J25" s="228"/>
      <c r="K25" s="232"/>
      <c r="L25" s="256">
        <f>AI10</f>
        <v>0</v>
      </c>
      <c r="M25" s="230" t="s">
        <v>36</v>
      </c>
      <c r="N25" s="256">
        <f>AG10</f>
        <v>0</v>
      </c>
      <c r="O25" s="232"/>
      <c r="P25" s="257"/>
      <c r="Q25" s="227"/>
      <c r="R25" s="232"/>
      <c r="S25" s="258">
        <f>AI15</f>
        <v>0</v>
      </c>
      <c r="T25" s="259" t="s">
        <v>0</v>
      </c>
      <c r="U25" s="258">
        <f>AG15</f>
        <v>0</v>
      </c>
      <c r="V25" s="232"/>
      <c r="W25" s="257"/>
      <c r="X25" s="227"/>
      <c r="Y25" s="232"/>
      <c r="Z25" s="258">
        <f>AI20</f>
        <v>0</v>
      </c>
      <c r="AA25" s="230" t="s">
        <v>36</v>
      </c>
      <c r="AB25" s="256">
        <f>AG20</f>
        <v>0</v>
      </c>
      <c r="AC25" s="232"/>
      <c r="AD25" s="228"/>
      <c r="AE25" s="497"/>
      <c r="AF25" s="498"/>
      <c r="AG25" s="498"/>
      <c r="AH25" s="498"/>
      <c r="AI25" s="498"/>
      <c r="AJ25" s="498"/>
      <c r="AK25" s="499"/>
      <c r="AL25" s="421"/>
      <c r="AM25" s="422"/>
      <c r="AN25" s="469"/>
      <c r="AO25" s="470"/>
      <c r="AP25" s="466"/>
      <c r="AQ25" s="466"/>
      <c r="AR25" s="466"/>
      <c r="AS25" s="466"/>
      <c r="AT25" s="466"/>
      <c r="AU25" s="466"/>
      <c r="AV25" s="466"/>
      <c r="AW25" s="466"/>
      <c r="AX25" s="466"/>
      <c r="AY25" s="468"/>
      <c r="AZ25" s="468"/>
      <c r="BA25" s="468"/>
    </row>
    <row r="26" spans="2:54" ht="24" customHeight="1" thickBot="1">
      <c r="B26" s="32"/>
      <c r="C26" s="510"/>
      <c r="D26" s="510"/>
      <c r="E26" s="510"/>
      <c r="F26" s="510"/>
      <c r="G26" s="510"/>
      <c r="H26" s="510"/>
      <c r="I26" s="255"/>
      <c r="J26" s="260">
        <f>AK11</f>
        <v>0</v>
      </c>
      <c r="K26" s="232"/>
      <c r="L26" s="256">
        <f>AI11</f>
        <v>0</v>
      </c>
      <c r="M26" s="230" t="s">
        <v>36</v>
      </c>
      <c r="N26" s="256">
        <f>AG11</f>
        <v>0</v>
      </c>
      <c r="O26" s="232"/>
      <c r="P26" s="261">
        <f>AE11</f>
        <v>0</v>
      </c>
      <c r="Q26" s="262">
        <f>AK16</f>
        <v>0</v>
      </c>
      <c r="R26" s="232"/>
      <c r="S26" s="258">
        <f>AI16</f>
        <v>0</v>
      </c>
      <c r="T26" s="259" t="s">
        <v>0</v>
      </c>
      <c r="U26" s="258">
        <f>AG16</f>
        <v>0</v>
      </c>
      <c r="V26" s="232"/>
      <c r="W26" s="261">
        <f>AE16</f>
        <v>0</v>
      </c>
      <c r="X26" s="262">
        <f>AK21</f>
        <v>0</v>
      </c>
      <c r="Y26" s="232"/>
      <c r="Z26" s="258">
        <f>AI21</f>
        <v>0</v>
      </c>
      <c r="AA26" s="230" t="s">
        <v>36</v>
      </c>
      <c r="AB26" s="256">
        <f>AG21</f>
        <v>0</v>
      </c>
      <c r="AC26" s="232"/>
      <c r="AD26" s="263">
        <f>AE21</f>
        <v>0</v>
      </c>
      <c r="AE26" s="497"/>
      <c r="AF26" s="498"/>
      <c r="AG26" s="498"/>
      <c r="AH26" s="498"/>
      <c r="AI26" s="498"/>
      <c r="AJ26" s="498"/>
      <c r="AK26" s="499"/>
      <c r="AL26" s="421"/>
      <c r="AM26" s="422"/>
      <c r="AN26" s="469"/>
      <c r="AO26" s="470"/>
      <c r="AP26" s="466"/>
      <c r="AQ26" s="466"/>
      <c r="AR26" s="466"/>
      <c r="AS26" s="466"/>
      <c r="AT26" s="466"/>
      <c r="AU26" s="466"/>
      <c r="AV26" s="466"/>
      <c r="AW26" s="466"/>
      <c r="AX26" s="466"/>
      <c r="AY26" s="468"/>
      <c r="AZ26" s="468"/>
      <c r="BA26" s="468"/>
    </row>
    <row r="27" spans="2:54" ht="24" customHeight="1" thickBot="1">
      <c r="B27" s="16"/>
      <c r="C27" s="256">
        <f>IF(J26&gt;P26,"１",)+IF(Q26&gt;W26,"1",)+IF(X26&gt;AD26,"1",)</f>
        <v>0</v>
      </c>
      <c r="D27" s="256" t="s">
        <v>48</v>
      </c>
      <c r="E27" s="256">
        <f>IF(J26&lt;P26,"1",)+IF(Q26&lt;W26,"1")+IF(X26&lt;AD26,"1")</f>
        <v>0</v>
      </c>
      <c r="F27" s="256" t="s">
        <v>49</v>
      </c>
      <c r="G27" s="256">
        <f>IF(J26=1,"1",IF(J26=0,"0",))+IF(Q26=1,"1",IF(Q26=0,"0",))+IF(X26=1,"1",IF(X26=0,"0"))</f>
        <v>0</v>
      </c>
      <c r="H27" s="256" t="s">
        <v>46</v>
      </c>
      <c r="I27" s="265"/>
      <c r="J27" s="266" t="str">
        <f>AK12</f>
        <v>△</v>
      </c>
      <c r="K27" s="232"/>
      <c r="L27" s="256">
        <f>AI12</f>
        <v>0</v>
      </c>
      <c r="M27" s="230" t="s">
        <v>0</v>
      </c>
      <c r="N27" s="256">
        <f>AG12</f>
        <v>0</v>
      </c>
      <c r="O27" s="232"/>
      <c r="P27" s="237" t="str">
        <f>AE12</f>
        <v>△</v>
      </c>
      <c r="Q27" s="236" t="str">
        <f>AK17</f>
        <v>△</v>
      </c>
      <c r="R27" s="232"/>
      <c r="S27" s="258">
        <f>AI17</f>
        <v>0</v>
      </c>
      <c r="T27" s="259" t="s">
        <v>0</v>
      </c>
      <c r="U27" s="258">
        <f>AG17</f>
        <v>0</v>
      </c>
      <c r="V27" s="232"/>
      <c r="W27" s="237" t="str">
        <f>AE17</f>
        <v>△</v>
      </c>
      <c r="X27" s="236" t="str">
        <f>AK22</f>
        <v>△</v>
      </c>
      <c r="Y27" s="232"/>
      <c r="Z27" s="258">
        <f>AI22</f>
        <v>0</v>
      </c>
      <c r="AA27" s="230" t="s">
        <v>0</v>
      </c>
      <c r="AB27" s="256">
        <f>AG22</f>
        <v>0</v>
      </c>
      <c r="AC27" s="232"/>
      <c r="AD27" s="267" t="str">
        <f>AE22</f>
        <v>△</v>
      </c>
      <c r="AE27" s="497"/>
      <c r="AF27" s="498"/>
      <c r="AG27" s="498"/>
      <c r="AH27" s="498"/>
      <c r="AI27" s="498"/>
      <c r="AJ27" s="498"/>
      <c r="AK27" s="499"/>
      <c r="AL27" s="421"/>
      <c r="AM27" s="422"/>
      <c r="AN27" s="469"/>
      <c r="AO27" s="470"/>
      <c r="AP27" s="466"/>
      <c r="AQ27" s="466"/>
      <c r="AR27" s="466"/>
      <c r="AS27" s="466"/>
      <c r="AT27" s="466"/>
      <c r="AU27" s="466"/>
      <c r="AV27" s="466"/>
      <c r="AW27" s="466"/>
      <c r="AX27" s="466"/>
      <c r="AY27" s="468"/>
      <c r="AZ27" s="468"/>
      <c r="BA27" s="468"/>
    </row>
    <row r="28" spans="2:54" ht="24" customHeight="1" thickBot="1">
      <c r="B28" s="17"/>
      <c r="C28" s="268">
        <f>SUM(J28+Q28+X28)</f>
        <v>0</v>
      </c>
      <c r="D28" s="268" t="s">
        <v>42</v>
      </c>
      <c r="E28" s="268"/>
      <c r="F28" s="268"/>
      <c r="G28" s="268"/>
      <c r="H28" s="268"/>
      <c r="I28" s="270"/>
      <c r="J28" s="276">
        <f>IF(J26=0,0,IF(J26=P26,1,IF(J26&lt;&gt;"",IF(J26&gt;P26,"3","0"),"")))</f>
        <v>0</v>
      </c>
      <c r="K28" s="240"/>
      <c r="L28" s="268"/>
      <c r="M28" s="240"/>
      <c r="N28" s="268"/>
      <c r="O28" s="240"/>
      <c r="P28" s="272">
        <f>AE13</f>
        <v>0</v>
      </c>
      <c r="Q28" s="273">
        <f>AK18</f>
        <v>0</v>
      </c>
      <c r="R28" s="240"/>
      <c r="S28" s="268"/>
      <c r="T28" s="240"/>
      <c r="U28" s="268"/>
      <c r="V28" s="240"/>
      <c r="W28" s="272">
        <f>AE18</f>
        <v>0</v>
      </c>
      <c r="X28" s="273">
        <f>AK23</f>
        <v>0</v>
      </c>
      <c r="Y28" s="240"/>
      <c r="Z28" s="268"/>
      <c r="AA28" s="240"/>
      <c r="AB28" s="268"/>
      <c r="AC28" s="240"/>
      <c r="AD28" s="274">
        <f>AE23</f>
        <v>0</v>
      </c>
      <c r="AE28" s="500"/>
      <c r="AF28" s="501"/>
      <c r="AG28" s="501"/>
      <c r="AH28" s="501"/>
      <c r="AI28" s="501"/>
      <c r="AJ28" s="501"/>
      <c r="AK28" s="502"/>
      <c r="AL28" s="421"/>
      <c r="AM28" s="422"/>
      <c r="AN28" s="469"/>
      <c r="AO28" s="470"/>
      <c r="AP28" s="466"/>
      <c r="AQ28" s="466"/>
      <c r="AR28" s="466"/>
      <c r="AS28" s="466"/>
      <c r="AT28" s="466"/>
      <c r="AU28" s="466"/>
      <c r="AV28" s="466"/>
      <c r="AW28" s="466"/>
      <c r="AX28" s="466"/>
      <c r="AY28" s="468"/>
      <c r="AZ28" s="468"/>
      <c r="BA28" s="468"/>
    </row>
    <row r="29" spans="2:54" ht="18.95" customHeight="1" thickBot="1">
      <c r="B29" s="1"/>
      <c r="C29" s="1"/>
      <c r="D29" s="4"/>
      <c r="E29" s="5"/>
      <c r="F29" s="4"/>
      <c r="G29" s="13"/>
      <c r="H29" s="13"/>
      <c r="I29" s="1"/>
      <c r="J29" s="19"/>
      <c r="K29" s="19"/>
      <c r="L29" s="19"/>
      <c r="M29" s="19"/>
      <c r="N29" s="19"/>
      <c r="O29" s="19"/>
      <c r="P29" s="19"/>
      <c r="Q29" s="19"/>
      <c r="R29" s="19"/>
      <c r="S29" s="23"/>
      <c r="T29" s="23"/>
      <c r="U29" s="23"/>
      <c r="V29" s="19"/>
      <c r="W29" s="24"/>
      <c r="X29" s="19"/>
      <c r="Y29" s="19"/>
      <c r="Z29" s="21"/>
      <c r="AA29" s="23"/>
      <c r="AB29" s="23"/>
      <c r="AC29" s="19"/>
      <c r="AD29" s="19"/>
      <c r="AE29" s="19"/>
      <c r="AF29" s="19"/>
      <c r="AG29" s="23"/>
      <c r="AH29" s="23"/>
      <c r="AI29" s="23"/>
      <c r="AJ29" s="19"/>
      <c r="AK29" s="19"/>
      <c r="AL29" s="19"/>
      <c r="AM29" s="19"/>
      <c r="AN29" s="23"/>
      <c r="AO29" s="23"/>
      <c r="AP29" s="23"/>
      <c r="AQ29" s="19"/>
      <c r="AR29" s="19"/>
      <c r="AS29" s="23"/>
      <c r="AT29" s="23"/>
      <c r="AU29" s="23"/>
      <c r="AV29" s="23"/>
      <c r="AW29" s="23"/>
      <c r="AX29" s="23"/>
      <c r="AY29" s="21"/>
      <c r="AZ29" s="21"/>
    </row>
    <row r="30" spans="2:54" ht="24" customHeight="1">
      <c r="B30" s="309"/>
      <c r="C30" s="310"/>
      <c r="D30" s="310"/>
      <c r="E30" s="310"/>
      <c r="F30" s="310"/>
      <c r="G30" s="310"/>
      <c r="H30" s="310"/>
      <c r="I30" s="311"/>
      <c r="J30" s="321" t="s">
        <v>14</v>
      </c>
      <c r="K30" s="322"/>
      <c r="L30" s="322"/>
      <c r="M30" s="323"/>
      <c r="N30" s="327" t="s">
        <v>11</v>
      </c>
      <c r="O30" s="328"/>
      <c r="P30" s="329"/>
      <c r="Q30" s="321" t="s">
        <v>8</v>
      </c>
      <c r="R30" s="322"/>
      <c r="S30" s="322"/>
      <c r="T30" s="367" t="s">
        <v>9</v>
      </c>
      <c r="U30" s="322"/>
      <c r="V30" s="368"/>
      <c r="W30" s="361" t="s">
        <v>1</v>
      </c>
      <c r="X30" s="361"/>
      <c r="Y30" s="362"/>
      <c r="Z30" s="378" t="s">
        <v>1</v>
      </c>
      <c r="AA30" s="379"/>
      <c r="AB30" s="379"/>
      <c r="AC30" s="380"/>
      <c r="AD30" s="321" t="s">
        <v>17</v>
      </c>
      <c r="AE30" s="322"/>
      <c r="AF30" s="323"/>
      <c r="AG30" s="327" t="s">
        <v>7</v>
      </c>
      <c r="AH30" s="328"/>
      <c r="AI30" s="329"/>
      <c r="AJ30" s="321" t="s">
        <v>2</v>
      </c>
      <c r="AK30" s="322"/>
      <c r="AL30" s="322"/>
      <c r="AM30" s="368"/>
      <c r="AN30" s="367" t="s">
        <v>3</v>
      </c>
      <c r="AO30" s="322"/>
      <c r="AP30" s="368"/>
      <c r="AQ30" s="388" t="s">
        <v>13</v>
      </c>
      <c r="AR30" s="389"/>
      <c r="AS30" s="389"/>
      <c r="AT30" s="390"/>
      <c r="AU30" s="321" t="s">
        <v>28</v>
      </c>
      <c r="AV30" s="322"/>
      <c r="AW30" s="323"/>
      <c r="AX30" s="327" t="s">
        <v>39</v>
      </c>
      <c r="AY30" s="328"/>
      <c r="AZ30" s="328"/>
      <c r="BA30" s="329"/>
      <c r="BB30" s="22"/>
    </row>
    <row r="31" spans="2:54" ht="24" customHeight="1" thickBot="1">
      <c r="B31" s="312"/>
      <c r="C31" s="313"/>
      <c r="D31" s="313"/>
      <c r="E31" s="313"/>
      <c r="F31" s="313"/>
      <c r="G31" s="313"/>
      <c r="H31" s="313"/>
      <c r="I31" s="314"/>
      <c r="J31" s="324"/>
      <c r="K31" s="325"/>
      <c r="L31" s="325"/>
      <c r="M31" s="326"/>
      <c r="N31" s="315" t="s">
        <v>10</v>
      </c>
      <c r="O31" s="316"/>
      <c r="P31" s="317"/>
      <c r="Q31" s="324"/>
      <c r="R31" s="325"/>
      <c r="S31" s="325"/>
      <c r="T31" s="369"/>
      <c r="U31" s="325"/>
      <c r="V31" s="370"/>
      <c r="W31" s="363"/>
      <c r="X31" s="363"/>
      <c r="Y31" s="364"/>
      <c r="Z31" s="375" t="s">
        <v>6</v>
      </c>
      <c r="AA31" s="376"/>
      <c r="AB31" s="376"/>
      <c r="AC31" s="377"/>
      <c r="AD31" s="324"/>
      <c r="AE31" s="325"/>
      <c r="AF31" s="326"/>
      <c r="AG31" s="315" t="s">
        <v>6</v>
      </c>
      <c r="AH31" s="316"/>
      <c r="AI31" s="317"/>
      <c r="AJ31" s="324"/>
      <c r="AK31" s="325"/>
      <c r="AL31" s="325"/>
      <c r="AM31" s="370"/>
      <c r="AN31" s="369"/>
      <c r="AO31" s="325"/>
      <c r="AP31" s="370"/>
      <c r="AQ31" s="391" t="s">
        <v>12</v>
      </c>
      <c r="AR31" s="392"/>
      <c r="AS31" s="392"/>
      <c r="AT31" s="393"/>
      <c r="AU31" s="324"/>
      <c r="AV31" s="325"/>
      <c r="AW31" s="326"/>
      <c r="AX31" s="315" t="s">
        <v>22</v>
      </c>
      <c r="AY31" s="316"/>
      <c r="AZ31" s="316"/>
      <c r="BA31" s="317"/>
      <c r="BB31" s="22"/>
    </row>
    <row r="32" spans="2:54" ht="24" customHeight="1" thickBot="1">
      <c r="B32" s="33"/>
      <c r="C32" s="308" t="str">
        <f>C10</f>
        <v>ソフィア</v>
      </c>
      <c r="D32" s="308"/>
      <c r="E32" s="308"/>
      <c r="F32" s="308"/>
      <c r="G32" s="308"/>
      <c r="H32" s="308"/>
      <c r="I32" s="40"/>
      <c r="J32" s="338">
        <f>C13</f>
        <v>6</v>
      </c>
      <c r="K32" s="339"/>
      <c r="L32" s="339"/>
      <c r="M32" s="340"/>
      <c r="N32" s="318">
        <f>IF(OR(J32="",J32=0),"",RANK(J32,$J32:$J35))</f>
        <v>1</v>
      </c>
      <c r="O32" s="319"/>
      <c r="P32" s="320"/>
      <c r="Q32" s="336">
        <f>SUM(Q11+X11+AE11)</f>
        <v>2</v>
      </c>
      <c r="R32" s="337"/>
      <c r="S32" s="337"/>
      <c r="T32" s="371">
        <f>SUM(W11+AD11+AK11)</f>
        <v>0</v>
      </c>
      <c r="U32" s="337"/>
      <c r="V32" s="372"/>
      <c r="W32" s="365">
        <f>IF(Q32=0,T32*0,IF(T32=0,Q32*1,IF(OR(Q32="",Q32=0),"",Q32-T32)))</f>
        <v>2</v>
      </c>
      <c r="X32" s="365"/>
      <c r="Y32" s="366"/>
      <c r="Z32" s="318">
        <f>IF(OR(W32="",W32=0),"",RANK(W32,$W32:$W35))</f>
        <v>1</v>
      </c>
      <c r="AA32" s="319"/>
      <c r="AB32" s="319"/>
      <c r="AC32" s="320"/>
      <c r="AD32" s="385">
        <f>IF(Q32=0,T32*0,IF(T32=0,Q32*1,IF(OR(Q32="",Q32=0),"",Q32/T32)))</f>
        <v>2</v>
      </c>
      <c r="AE32" s="386"/>
      <c r="AF32" s="387"/>
      <c r="AG32" s="318">
        <f>IF(OR(AD32="",AD32=0),"",RANK(AD32,$AD32:$AD35))</f>
        <v>1</v>
      </c>
      <c r="AH32" s="319"/>
      <c r="AI32" s="320"/>
      <c r="AJ32" s="336">
        <f>SUM(S9:S13)+SUM(Z9:Z13)+SUM(AG9:AG13)</f>
        <v>42</v>
      </c>
      <c r="AK32" s="337"/>
      <c r="AL32" s="337"/>
      <c r="AM32" s="337"/>
      <c r="AN32" s="371">
        <f>SUM(U9:U13)+SUM(AB9:AB13)+SUM(AI9:AI13)</f>
        <v>14</v>
      </c>
      <c r="AO32" s="337"/>
      <c r="AP32" s="372"/>
      <c r="AQ32" s="339">
        <f>IF(AJ32=0,"",AJ32-AN32)</f>
        <v>28</v>
      </c>
      <c r="AR32" s="339"/>
      <c r="AS32" s="339"/>
      <c r="AT32" s="340"/>
      <c r="AU32" s="385">
        <f>IF(AJ32=0,AN32*0,IF(AN32=0,AJ32*1,IF(OR(AJ32="",AJ32=0),"",AJ32/AN32)))</f>
        <v>3</v>
      </c>
      <c r="AV32" s="386"/>
      <c r="AW32" s="387"/>
      <c r="AX32" s="318">
        <f>IF(OR(AU32="",AU32=0),"",RANK(AU32,$AU32:$AU35))</f>
        <v>1</v>
      </c>
      <c r="AY32" s="319"/>
      <c r="AZ32" s="319"/>
      <c r="BA32" s="320"/>
      <c r="BB32" s="22"/>
    </row>
    <row r="33" spans="2:54" ht="24" customHeight="1" thickBot="1">
      <c r="B33" s="33"/>
      <c r="C33" s="307" t="str">
        <f>C15</f>
        <v>ＴＶＣ　ｇｅｒｌｓ</v>
      </c>
      <c r="D33" s="307"/>
      <c r="E33" s="307"/>
      <c r="F33" s="307"/>
      <c r="G33" s="307"/>
      <c r="H33" s="307"/>
      <c r="I33" s="40"/>
      <c r="J33" s="297">
        <f>C18</f>
        <v>0</v>
      </c>
      <c r="K33" s="298"/>
      <c r="L33" s="298"/>
      <c r="M33" s="299"/>
      <c r="N33" s="300" t="str">
        <f>IF(OR(J33="",J33=0),"",RANK(J33,$J32:$J35))</f>
        <v/>
      </c>
      <c r="O33" s="301"/>
      <c r="P33" s="302"/>
      <c r="Q33" s="303">
        <f>SUM(J16+X16+AE16)</f>
        <v>0</v>
      </c>
      <c r="R33" s="304"/>
      <c r="S33" s="304"/>
      <c r="T33" s="373">
        <f>SUM(P16+AD16+AK16)</f>
        <v>2</v>
      </c>
      <c r="U33" s="304"/>
      <c r="V33" s="374"/>
      <c r="W33" s="298">
        <f>IF(Q33=0,T33*0,IF(T33=0,Q33*1,IF(OR(Q33="",Q33=0),"",Q33-T33)))</f>
        <v>0</v>
      </c>
      <c r="X33" s="298"/>
      <c r="Y33" s="299"/>
      <c r="Z33" s="300" t="str">
        <f>IF(OR(W33="",W33=0),"",RANK(W33,$W32:$W35))</f>
        <v/>
      </c>
      <c r="AA33" s="301"/>
      <c r="AB33" s="301"/>
      <c r="AC33" s="302"/>
      <c r="AD33" s="358">
        <f>IF(Q33=0,T33*0,IF(T33=0,Q33*1,IF(OR(Q33="",Q33=0),"",Q33/T33)))</f>
        <v>0</v>
      </c>
      <c r="AE33" s="359"/>
      <c r="AF33" s="360"/>
      <c r="AG33" s="300" t="str">
        <f>IF(OR(AD33="",AD33=0),"",RANK(AD33,$AD32:$AD35))</f>
        <v/>
      </c>
      <c r="AH33" s="301"/>
      <c r="AI33" s="302"/>
      <c r="AJ33" s="303">
        <f>SUM(L14:L18)+SUM(Z14:Z18)+SUM(AG14:AG18)</f>
        <v>28</v>
      </c>
      <c r="AK33" s="304"/>
      <c r="AL33" s="304"/>
      <c r="AM33" s="304"/>
      <c r="AN33" s="373">
        <f>SUM(N14:N18)+SUM(AB14:AB18)+SUM(AI14:AI18)</f>
        <v>42</v>
      </c>
      <c r="AO33" s="304"/>
      <c r="AP33" s="374"/>
      <c r="AQ33" s="298">
        <f>IF(AJ33=0,"",AJ33-AN33)</f>
        <v>-14</v>
      </c>
      <c r="AR33" s="298"/>
      <c r="AS33" s="298"/>
      <c r="AT33" s="299"/>
      <c r="AU33" s="358">
        <f>IF(AJ33=0,AN33*0,IF(AN33=0,AJ33*1,IF(OR(AJ33="",AJ33=0),"",AJ33/AN33)))</f>
        <v>0.66666666666666663</v>
      </c>
      <c r="AV33" s="359"/>
      <c r="AW33" s="360"/>
      <c r="AX33" s="318">
        <f>IF(OR(AU33="",AU33=0),"",RANK(AU33,$AU32:$AU35))</f>
        <v>2</v>
      </c>
      <c r="AY33" s="319"/>
      <c r="AZ33" s="319"/>
      <c r="BA33" s="320"/>
      <c r="BB33" s="22"/>
    </row>
    <row r="34" spans="2:54" ht="24" customHeight="1" thickBot="1">
      <c r="B34" s="33"/>
      <c r="C34" s="307" t="str">
        <f>C20</f>
        <v>排球会ＳＴＥＬＬＡ</v>
      </c>
      <c r="D34" s="307"/>
      <c r="E34" s="307"/>
      <c r="F34" s="307"/>
      <c r="G34" s="307"/>
      <c r="H34" s="307"/>
      <c r="I34" s="40"/>
      <c r="J34" s="330">
        <f>C23</f>
        <v>3</v>
      </c>
      <c r="K34" s="331"/>
      <c r="L34" s="331"/>
      <c r="M34" s="332"/>
      <c r="N34" s="346">
        <f>IF(OR(J34="",J34=0),"",RANK(J34,$J32:$J35))</f>
        <v>2</v>
      </c>
      <c r="O34" s="347"/>
      <c r="P34" s="348"/>
      <c r="Q34" s="303">
        <f>SUM(J21+Q21+AE21)</f>
        <v>1</v>
      </c>
      <c r="R34" s="304"/>
      <c r="S34" s="304"/>
      <c r="T34" s="373">
        <f>SUM(P21+W21+AK21)</f>
        <v>1</v>
      </c>
      <c r="U34" s="304"/>
      <c r="V34" s="374"/>
      <c r="W34" s="298">
        <f>IF(Q34=0,T34*0,IF(T34=0,Q34*1,IF(OR(Q34="",Q34=0),"",Q34-T34)))</f>
        <v>0</v>
      </c>
      <c r="X34" s="298"/>
      <c r="Y34" s="299"/>
      <c r="Z34" s="300" t="str">
        <f>IF(OR(W34="",W34=0),"",RANK(W34,$W32:$W35))</f>
        <v/>
      </c>
      <c r="AA34" s="301"/>
      <c r="AB34" s="301"/>
      <c r="AC34" s="302"/>
      <c r="AD34" s="358">
        <f>IF(Q34=0,T34*0,IF(T34=0,Q34*1,IF(OR(Q34="",Q34=0),"",Q34/T34)))</f>
        <v>1</v>
      </c>
      <c r="AE34" s="359"/>
      <c r="AF34" s="360"/>
      <c r="AG34" s="300">
        <f>IF(OR(AD34="",AD34=0),"",RANK(AD34,$AD32:$AD35))</f>
        <v>2</v>
      </c>
      <c r="AH34" s="301"/>
      <c r="AI34" s="302"/>
      <c r="AJ34" s="303">
        <f>SUM(L19:L23)+SUM(S19:S23)+SUM(AG19:AG23)</f>
        <v>26</v>
      </c>
      <c r="AK34" s="304"/>
      <c r="AL34" s="304"/>
      <c r="AM34" s="304"/>
      <c r="AN34" s="404">
        <f>SUM(N19:N23)+SUM(U19:U23)+SUM(AI19:AI23)</f>
        <v>40</v>
      </c>
      <c r="AO34" s="405"/>
      <c r="AP34" s="406"/>
      <c r="AQ34" s="298">
        <f>IF(AJ34=0,"",AJ34-AN34)</f>
        <v>-14</v>
      </c>
      <c r="AR34" s="298"/>
      <c r="AS34" s="298"/>
      <c r="AT34" s="299"/>
      <c r="AU34" s="358">
        <f>IF(AJ34=0,AN34*0,IF(AN34=0,AJ34*1,IF(OR(AJ34="",AJ34=0),"",AJ34/AN34)))</f>
        <v>0.65</v>
      </c>
      <c r="AV34" s="359"/>
      <c r="AW34" s="360"/>
      <c r="AX34" s="318">
        <f>IF(OR(AU34="",AU34=0),"",RANK(AU34,$AU32:$AU35))</f>
        <v>3</v>
      </c>
      <c r="AY34" s="319"/>
      <c r="AZ34" s="319"/>
      <c r="BA34" s="320"/>
      <c r="BB34" s="30"/>
    </row>
    <row r="35" spans="2:54" ht="24" customHeight="1" thickBot="1">
      <c r="B35" s="34"/>
      <c r="C35" s="509">
        <f>C25</f>
        <v>0</v>
      </c>
      <c r="D35" s="509"/>
      <c r="E35" s="509"/>
      <c r="F35" s="509"/>
      <c r="G35" s="509"/>
      <c r="H35" s="509"/>
      <c r="I35" s="275"/>
      <c r="J35" s="486">
        <f>C28</f>
        <v>0</v>
      </c>
      <c r="K35" s="487"/>
      <c r="L35" s="487"/>
      <c r="M35" s="488"/>
      <c r="N35" s="486" t="str">
        <f>IF(OR(J35="",J35=0),"",RANK(J35,$J32:$J35))</f>
        <v/>
      </c>
      <c r="O35" s="487"/>
      <c r="P35" s="488"/>
      <c r="Q35" s="486">
        <f>SUM(J26+Q26+X26)</f>
        <v>0</v>
      </c>
      <c r="R35" s="487"/>
      <c r="S35" s="487"/>
      <c r="T35" s="489">
        <f>SUM(P26+W26+AD26)</f>
        <v>0</v>
      </c>
      <c r="U35" s="487"/>
      <c r="V35" s="490"/>
      <c r="W35" s="487">
        <f>IF(Q35=0,T35*0,IF(T35=0,Q35*1,IF(OR(Q35="",Q35=0),"",Q35-T35)))</f>
        <v>0</v>
      </c>
      <c r="X35" s="487"/>
      <c r="Y35" s="488"/>
      <c r="Z35" s="486" t="str">
        <f>IF(OR(W35="",W35=0),"",RANK(W35,$W32:$W35))</f>
        <v/>
      </c>
      <c r="AA35" s="487"/>
      <c r="AB35" s="487"/>
      <c r="AC35" s="488"/>
      <c r="AD35" s="486">
        <f>IF(Q35=0,T35*0,IF(T35=0,Q35*1,IF(OR(Q35="",Q35=0),"",Q35/T35)))</f>
        <v>0</v>
      </c>
      <c r="AE35" s="487"/>
      <c r="AF35" s="488"/>
      <c r="AG35" s="486" t="str">
        <f>IF(OR(AD35="",AD35=0),"",RANK(AD35,$AD32:$AD35))</f>
        <v/>
      </c>
      <c r="AH35" s="487"/>
      <c r="AI35" s="488"/>
      <c r="AJ35" s="486">
        <f>SUM(L24:L28)+SUM(S24:S28)+SUM(Z24:Z28)</f>
        <v>0</v>
      </c>
      <c r="AK35" s="487"/>
      <c r="AL35" s="487"/>
      <c r="AM35" s="487"/>
      <c r="AN35" s="489">
        <f>SUM(N24:N28)+SUM(U24:U28)+SUM(AB24:AB28)</f>
        <v>0</v>
      </c>
      <c r="AO35" s="487"/>
      <c r="AP35" s="490"/>
      <c r="AQ35" s="487" t="str">
        <f>IF(AJ35=0,"",AJ35-AN35)</f>
        <v/>
      </c>
      <c r="AR35" s="487"/>
      <c r="AS35" s="487"/>
      <c r="AT35" s="488"/>
      <c r="AU35" s="486">
        <f>IF(AJ35=0,AN35*0,IF(AN35=0,AJ35*1,IF(OR(AJ35="",AJ35=0),"",AJ35/AN35)))</f>
        <v>0</v>
      </c>
      <c r="AV35" s="487"/>
      <c r="AW35" s="488"/>
      <c r="AX35" s="491" t="str">
        <f>IF(OR(AU35="",AU35=0),"",RANK(AU35,$AU32:$AU35))</f>
        <v/>
      </c>
      <c r="AY35" s="492"/>
      <c r="AZ35" s="492"/>
      <c r="BA35" s="493"/>
      <c r="BB35" s="30"/>
    </row>
    <row r="36" spans="2:54" ht="24" customHeight="1">
      <c r="B36" s="6"/>
      <c r="C36" s="168"/>
      <c r="D36" s="168"/>
      <c r="E36" s="168"/>
      <c r="F36" s="168"/>
      <c r="G36" s="168"/>
      <c r="H36" s="168"/>
      <c r="I36" s="100"/>
      <c r="J36" s="143"/>
      <c r="K36" s="143"/>
      <c r="L36" s="143"/>
      <c r="M36" s="143"/>
      <c r="N36" s="140"/>
      <c r="O36" s="140"/>
      <c r="P36" s="140"/>
      <c r="Q36" s="141"/>
      <c r="R36" s="141"/>
      <c r="S36" s="141"/>
      <c r="T36" s="141"/>
      <c r="U36" s="141"/>
      <c r="V36" s="141"/>
      <c r="W36" s="143"/>
      <c r="X36" s="143"/>
      <c r="Y36" s="143"/>
      <c r="Z36" s="140"/>
      <c r="AA36" s="140"/>
      <c r="AB36" s="140"/>
      <c r="AC36" s="140"/>
      <c r="AD36" s="169"/>
      <c r="AE36" s="169"/>
      <c r="AF36" s="169"/>
      <c r="AG36" s="170"/>
      <c r="AH36" s="170"/>
      <c r="AI36" s="170"/>
      <c r="AJ36" s="141"/>
      <c r="AK36" s="141"/>
      <c r="AL36" s="141"/>
      <c r="AM36" s="141"/>
      <c r="AN36" s="141"/>
      <c r="AO36" s="141"/>
      <c r="AP36" s="141"/>
      <c r="AQ36" s="143"/>
      <c r="AR36" s="143"/>
      <c r="AS36" s="143"/>
      <c r="AT36" s="143"/>
      <c r="AU36" s="169"/>
      <c r="AV36" s="169"/>
      <c r="AW36" s="169"/>
      <c r="AX36" s="140"/>
      <c r="AY36" s="140"/>
      <c r="AZ36" s="140"/>
      <c r="BA36" s="140"/>
      <c r="BB36" s="30"/>
    </row>
    <row r="37" spans="2:54" ht="16.5" customHeight="1">
      <c r="B37" s="295" t="s">
        <v>23</v>
      </c>
      <c r="C37" s="295"/>
      <c r="D37" s="295"/>
      <c r="E37" s="295"/>
      <c r="F37" s="7"/>
      <c r="G37" s="7"/>
      <c r="H37" s="7"/>
      <c r="I37" s="7"/>
      <c r="J37" s="28"/>
      <c r="K37" s="28"/>
      <c r="L37" s="28"/>
      <c r="M37" s="28"/>
      <c r="N37" s="21"/>
      <c r="O37" s="21"/>
      <c r="P37" s="21"/>
      <c r="Q37" s="20"/>
      <c r="R37" s="20"/>
      <c r="S37" s="20"/>
      <c r="T37" s="20"/>
      <c r="U37" s="20"/>
      <c r="V37" s="20"/>
      <c r="W37" s="20"/>
      <c r="X37" s="28"/>
      <c r="Y37" s="28"/>
      <c r="Z37" s="28"/>
      <c r="AA37" s="31"/>
      <c r="AB37" s="31"/>
      <c r="AC37" s="31"/>
      <c r="AD37" s="31"/>
      <c r="AE37" s="21"/>
      <c r="AF37" s="21"/>
      <c r="AG37" s="21"/>
      <c r="AH37" s="21"/>
      <c r="AI37" s="20"/>
      <c r="AJ37" s="20"/>
      <c r="AK37" s="20"/>
      <c r="AL37" s="20"/>
      <c r="AM37" s="20"/>
      <c r="AN37" s="20"/>
      <c r="AO37" s="28"/>
      <c r="AP37" s="28"/>
      <c r="AQ37" s="28"/>
      <c r="AR37" s="30"/>
      <c r="AS37" s="30"/>
      <c r="AT37" s="30"/>
      <c r="AU37" s="21"/>
      <c r="AV37" s="21"/>
      <c r="AW37" s="21"/>
      <c r="AX37" s="21"/>
      <c r="AY37" s="30"/>
      <c r="AZ37" s="30"/>
      <c r="BA37" s="30"/>
      <c r="BB37" s="30"/>
    </row>
    <row r="38" spans="2:54" ht="16.5" customHeight="1">
      <c r="B38" s="295"/>
      <c r="C38" s="295"/>
      <c r="D38" s="295"/>
      <c r="E38" s="295"/>
      <c r="F38" s="11"/>
      <c r="G38" s="29"/>
      <c r="H38" s="29"/>
      <c r="I38" s="29"/>
      <c r="J38" s="29"/>
      <c r="K38" s="29"/>
      <c r="L38" s="29"/>
      <c r="M38" s="29"/>
      <c r="N38" s="29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3"/>
      <c r="AP38" s="3"/>
      <c r="AQ38" s="3"/>
      <c r="AR38" s="3"/>
      <c r="AS38" s="3"/>
      <c r="AT38" s="3"/>
      <c r="AU38" s="3"/>
      <c r="AV38" s="3"/>
      <c r="AW38" s="3"/>
    </row>
    <row r="39" spans="2:54" ht="24" customHeight="1">
      <c r="C39" s="296" t="s">
        <v>73</v>
      </c>
      <c r="D39" s="296"/>
      <c r="E39" s="428" t="s">
        <v>83</v>
      </c>
      <c r="F39" s="428"/>
      <c r="G39" s="428"/>
      <c r="H39" s="428"/>
      <c r="I39" s="428"/>
      <c r="J39" s="428"/>
      <c r="K39" s="428"/>
      <c r="L39" s="428"/>
      <c r="M39" s="428"/>
      <c r="N39" s="148"/>
      <c r="O39" s="296" t="s">
        <v>31</v>
      </c>
      <c r="P39" s="296"/>
      <c r="Q39" s="428" t="s">
        <v>87</v>
      </c>
      <c r="R39" s="428"/>
      <c r="S39" s="428"/>
      <c r="T39" s="428"/>
      <c r="U39" s="428"/>
      <c r="V39" s="428"/>
      <c r="W39" s="428"/>
      <c r="X39" s="428"/>
      <c r="Y39" s="428"/>
      <c r="Z39" s="148"/>
      <c r="AA39" s="296" t="s">
        <v>32</v>
      </c>
      <c r="AB39" s="296"/>
      <c r="AC39" s="296"/>
      <c r="AD39" s="428" t="s">
        <v>81</v>
      </c>
      <c r="AE39" s="428"/>
      <c r="AF39" s="428"/>
      <c r="AG39" s="428"/>
      <c r="AH39" s="428"/>
      <c r="AI39" s="428"/>
      <c r="AJ39" s="428"/>
      <c r="AK39" s="428"/>
      <c r="AL39" s="148"/>
      <c r="AM39" s="429"/>
      <c r="AN39" s="429"/>
      <c r="AO39" s="429"/>
      <c r="AP39" s="430"/>
      <c r="AQ39" s="430"/>
      <c r="AR39" s="430"/>
      <c r="AS39" s="430"/>
      <c r="AT39" s="430"/>
      <c r="AU39" s="430"/>
      <c r="AV39" s="430"/>
      <c r="AW39" s="430"/>
      <c r="AX39" s="144"/>
      <c r="AY39" s="144"/>
      <c r="AZ39" s="144"/>
    </row>
    <row r="40" spans="2:54" ht="24" customHeight="1">
      <c r="C40" s="142"/>
      <c r="D40" s="142"/>
      <c r="E40" s="148"/>
      <c r="F40" s="148"/>
      <c r="G40" s="148"/>
      <c r="H40" s="148"/>
      <c r="I40" s="148"/>
      <c r="J40" s="148"/>
      <c r="K40" s="43"/>
      <c r="L40" s="150"/>
      <c r="M40" s="150"/>
      <c r="N40" s="150"/>
      <c r="W40" s="18"/>
      <c r="X40" s="10"/>
      <c r="Y40" s="7"/>
      <c r="Z40" s="13"/>
      <c r="AA40" s="6"/>
      <c r="AB40" s="10"/>
      <c r="AC40" s="8"/>
    </row>
    <row r="41" spans="2:54" ht="24" customHeight="1">
      <c r="C41" s="142"/>
      <c r="D41" s="142"/>
      <c r="E41" s="148"/>
      <c r="F41" s="148"/>
      <c r="G41" s="148"/>
      <c r="H41" s="148"/>
      <c r="I41" s="148"/>
      <c r="J41" s="148"/>
      <c r="K41" s="43"/>
      <c r="L41" s="150"/>
      <c r="M41" s="150"/>
      <c r="N41" s="150"/>
      <c r="W41" s="15"/>
      <c r="X41" s="10"/>
      <c r="Y41" s="6"/>
      <c r="Z41" s="13"/>
      <c r="AA41" s="6"/>
      <c r="AB41" s="10"/>
      <c r="AC41" s="12"/>
    </row>
    <row r="42" spans="2:54" s="43" customFormat="1" ht="24" customHeight="1">
      <c r="C42" s="147"/>
      <c r="D42" s="147"/>
      <c r="E42" s="144"/>
      <c r="F42" s="144"/>
      <c r="G42" s="144"/>
      <c r="H42" s="144"/>
      <c r="I42" s="144"/>
      <c r="J42" s="144"/>
      <c r="L42" s="150"/>
      <c r="M42" s="150"/>
      <c r="N42" s="150"/>
      <c r="O42" s="151"/>
      <c r="P42" s="151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45"/>
      <c r="AP42" s="45"/>
      <c r="AQ42" s="45"/>
      <c r="AR42" s="45"/>
      <c r="AS42" s="46"/>
      <c r="AT42" s="46"/>
      <c r="AU42" s="46"/>
      <c r="AV42" s="46"/>
      <c r="AW42" s="46"/>
    </row>
    <row r="43" spans="2:54" s="43" customFormat="1" ht="20.100000000000001" customHeight="1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</row>
    <row r="44" spans="2:54" s="43" customFormat="1" ht="20.100000000000001" customHeight="1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</row>
    <row r="45" spans="2:54" s="43" customFormat="1" ht="20.100000000000001" customHeight="1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</row>
    <row r="46" spans="2:54" s="43" customFormat="1" ht="20.100000000000001" customHeight="1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</row>
    <row r="47" spans="2:54" s="43" customFormat="1" ht="20.100000000000001" customHeight="1"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39"/>
      <c r="BA47" s="39"/>
      <c r="BB47" s="39"/>
    </row>
    <row r="48" spans="2:54" s="43" customFormat="1" ht="20.100000000000001" customHeight="1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</row>
    <row r="49" spans="3:54" s="43" customFormat="1" ht="20.100000000000001" customHeight="1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</row>
    <row r="50" spans="3:54" s="43" customFormat="1" ht="20.100000000000001" customHeight="1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</row>
    <row r="51" spans="3:54" s="43" customFormat="1" ht="20.100000000000001" customHeight="1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</row>
    <row r="52" spans="3:54" s="43" customFormat="1" ht="20.100000000000001" customHeight="1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</row>
    <row r="53" spans="3:54" s="43" customFormat="1" ht="20.100000000000001" customHeight="1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</row>
    <row r="54" spans="3:54" s="43" customFormat="1" ht="20.100000000000001" customHeight="1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</row>
    <row r="55" spans="3:54" s="43" customFormat="1" ht="20.100000000000001" customHeight="1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</row>
    <row r="56" spans="3:54" s="43" customFormat="1" ht="20.100000000000001" customHeight="1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</row>
    <row r="57" spans="3:54" s="43" customFormat="1" ht="20.100000000000001" customHeight="1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</row>
    <row r="58" spans="3:54" s="43" customFormat="1" ht="20.100000000000001" customHeight="1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</row>
    <row r="59" spans="3:54" s="43" customFormat="1" ht="20.100000000000001" customHeight="1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</row>
    <row r="60" spans="3:54" s="43" customFormat="1" ht="20.100000000000001" customHeight="1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</row>
    <row r="61" spans="3:54" s="43" customFormat="1" ht="20.100000000000001" customHeight="1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</row>
    <row r="62" spans="3:54" s="43" customFormat="1" ht="20.100000000000001" customHeight="1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</row>
    <row r="63" spans="3:54" s="43" customFormat="1" ht="20.100000000000001" customHeight="1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</row>
    <row r="64" spans="3:54" s="43" customFormat="1" ht="20.100000000000001" customHeight="1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</row>
    <row r="65" spans="3:54" s="43" customFormat="1" ht="20.100000000000001" customHeight="1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</row>
    <row r="66" spans="3:54" s="43" customFormat="1" ht="20.100000000000001" customHeight="1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</row>
    <row r="67" spans="3:54" s="43" customFormat="1" ht="20.100000000000001" customHeight="1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</row>
    <row r="68" spans="3:54" s="43" customFormat="1" ht="20.100000000000001" customHeight="1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</row>
    <row r="69" spans="3:54" s="43" customFormat="1" ht="20.100000000000001" customHeight="1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</row>
    <row r="70" spans="3:54" s="43" customFormat="1" ht="20.100000000000001" customHeight="1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</row>
    <row r="71" spans="3:54" s="43" customFormat="1" ht="20.100000000000001" customHeight="1"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</row>
    <row r="72" spans="3:54" s="43" customFormat="1" ht="20.100000000000001" customHeight="1"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</row>
    <row r="73" spans="3:54" s="43" customFormat="1" ht="20.100000000000001" customHeight="1"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</row>
    <row r="74" spans="3:54" s="43" customFormat="1" ht="20.100000000000001" customHeight="1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</row>
    <row r="75" spans="3:54" s="43" customFormat="1" ht="20.100000000000001" customHeight="1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</row>
    <row r="76" spans="3:54" s="43" customFormat="1" ht="20.100000000000001" customHeight="1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</row>
    <row r="77" spans="3:54" s="43" customFormat="1" ht="20.100000000000001" customHeight="1"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</row>
    <row r="78" spans="3:54" s="43" customFormat="1" ht="20.100000000000001" customHeight="1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</row>
    <row r="79" spans="3:54" s="43" customFormat="1" ht="20.100000000000001" customHeight="1"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</row>
    <row r="80" spans="3:54" s="43" customFormat="1" ht="20.100000000000001" customHeight="1"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</row>
    <row r="81" spans="3:54" s="43" customFormat="1" ht="20.100000000000001" customHeight="1"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</row>
    <row r="82" spans="3:54" s="43" customFormat="1" ht="20.100000000000001" customHeight="1"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</row>
    <row r="83" spans="3:54" s="43" customFormat="1" ht="20.100000000000001" customHeight="1"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</row>
    <row r="84" spans="3:54" s="43" customFormat="1" ht="20.100000000000001" customHeight="1">
      <c r="G84" s="44"/>
      <c r="H84" s="44"/>
    </row>
    <row r="85" spans="3:54" s="43" customFormat="1" ht="20.100000000000001" customHeight="1">
      <c r="G85" s="44"/>
      <c r="H85" s="44"/>
    </row>
    <row r="86" spans="3:54" s="43" customFormat="1" ht="20.100000000000001" customHeight="1">
      <c r="G86" s="44"/>
      <c r="H86" s="44"/>
    </row>
  </sheetData>
  <sheetProtection sheet="1" objects="1" scenarios="1"/>
  <mergeCells count="137">
    <mergeCell ref="C39:D39"/>
    <mergeCell ref="E39:M39"/>
    <mergeCell ref="O39:P39"/>
    <mergeCell ref="Q39:Y39"/>
    <mergeCell ref="AA39:AC39"/>
    <mergeCell ref="AD39:AK39"/>
    <mergeCell ref="AM39:AO39"/>
    <mergeCell ref="AP39:AW39"/>
    <mergeCell ref="AW4:AZ4"/>
    <mergeCell ref="AY9:BA13"/>
    <mergeCell ref="AY24:BA28"/>
    <mergeCell ref="AY19:BA23"/>
    <mergeCell ref="AY14:BA18"/>
    <mergeCell ref="C34:H34"/>
    <mergeCell ref="C15:H16"/>
    <mergeCell ref="C35:H35"/>
    <mergeCell ref="J9:P13"/>
    <mergeCell ref="Q30:S31"/>
    <mergeCell ref="Q32:S32"/>
    <mergeCell ref="N31:P31"/>
    <mergeCell ref="B37:E38"/>
    <mergeCell ref="C25:H26"/>
    <mergeCell ref="B30:I31"/>
    <mergeCell ref="C33:H33"/>
    <mergeCell ref="Q35:S35"/>
    <mergeCell ref="Z35:AC35"/>
    <mergeCell ref="N35:P35"/>
    <mergeCell ref="N32:P32"/>
    <mergeCell ref="J30:M31"/>
    <mergeCell ref="N30:P30"/>
    <mergeCell ref="T33:V33"/>
    <mergeCell ref="J32:M32"/>
    <mergeCell ref="W33:Y33"/>
    <mergeCell ref="J33:M33"/>
    <mergeCell ref="N33:P33"/>
    <mergeCell ref="Q33:S33"/>
    <mergeCell ref="W32:Y32"/>
    <mergeCell ref="AD32:AF32"/>
    <mergeCell ref="AG32:AI32"/>
    <mergeCell ref="T32:V32"/>
    <mergeCell ref="AJ30:AM31"/>
    <mergeCell ref="AG33:AI33"/>
    <mergeCell ref="Z31:AC31"/>
    <mergeCell ref="Z30:AC30"/>
    <mergeCell ref="C5:D5"/>
    <mergeCell ref="E5:F5"/>
    <mergeCell ref="B7:I8"/>
    <mergeCell ref="AD33:AF33"/>
    <mergeCell ref="C32:H32"/>
    <mergeCell ref="C20:H21"/>
    <mergeCell ref="AE24:AK28"/>
    <mergeCell ref="Q14:W18"/>
    <mergeCell ref="X19:AD23"/>
    <mergeCell ref="AE7:AK8"/>
    <mergeCell ref="J7:P8"/>
    <mergeCell ref="X7:AD8"/>
    <mergeCell ref="AD34:AF34"/>
    <mergeCell ref="AG30:AI30"/>
    <mergeCell ref="AG31:AI31"/>
    <mergeCell ref="W30:Y31"/>
    <mergeCell ref="AX35:BA35"/>
    <mergeCell ref="AN35:AP35"/>
    <mergeCell ref="AQ35:AT35"/>
    <mergeCell ref="AU35:AW35"/>
    <mergeCell ref="AX34:BA34"/>
    <mergeCell ref="AN32:AP32"/>
    <mergeCell ref="AN33:AP33"/>
    <mergeCell ref="AN34:AP34"/>
    <mergeCell ref="AX32:BA32"/>
    <mergeCell ref="AX33:BA33"/>
    <mergeCell ref="AU34:AW34"/>
    <mergeCell ref="AQ33:AT33"/>
    <mergeCell ref="AQ32:AT32"/>
    <mergeCell ref="AU32:AW32"/>
    <mergeCell ref="AU33:AW33"/>
    <mergeCell ref="AD30:AF31"/>
    <mergeCell ref="AQ34:AT34"/>
    <mergeCell ref="Z33:AC33"/>
    <mergeCell ref="Z32:AC32"/>
    <mergeCell ref="AJ32:AM32"/>
    <mergeCell ref="AS4:AU4"/>
    <mergeCell ref="AS9:AU13"/>
    <mergeCell ref="AS14:AU18"/>
    <mergeCell ref="AV9:AX13"/>
    <mergeCell ref="AV14:AX18"/>
    <mergeCell ref="C10:H11"/>
    <mergeCell ref="AV7:AX7"/>
    <mergeCell ref="AV8:AX8"/>
    <mergeCell ref="AD35:AF35"/>
    <mergeCell ref="AG35:AI35"/>
    <mergeCell ref="AJ35:AM35"/>
    <mergeCell ref="AN30:AP31"/>
    <mergeCell ref="J34:M34"/>
    <mergeCell ref="N34:P34"/>
    <mergeCell ref="J35:M35"/>
    <mergeCell ref="Z34:AC34"/>
    <mergeCell ref="T35:V35"/>
    <mergeCell ref="T34:V34"/>
    <mergeCell ref="W35:Y35"/>
    <mergeCell ref="W34:Y34"/>
    <mergeCell ref="Q34:S34"/>
    <mergeCell ref="AG34:AI34"/>
    <mergeCell ref="AJ33:AM33"/>
    <mergeCell ref="AJ34:AM34"/>
    <mergeCell ref="AP19:AR23"/>
    <mergeCell ref="G5:K5"/>
    <mergeCell ref="AP9:AR13"/>
    <mergeCell ref="AL9:AM13"/>
    <mergeCell ref="AN9:AO13"/>
    <mergeCell ref="AL14:AM18"/>
    <mergeCell ref="AN14:AO18"/>
    <mergeCell ref="Q7:W8"/>
    <mergeCell ref="Q5:AL5"/>
    <mergeCell ref="J1:AP4"/>
    <mergeCell ref="AS5:BB5"/>
    <mergeCell ref="AX30:BA30"/>
    <mergeCell ref="AY7:BA7"/>
    <mergeCell ref="AY8:BA8"/>
    <mergeCell ref="AL7:AO8"/>
    <mergeCell ref="AP7:AR8"/>
    <mergeCell ref="AS7:AU7"/>
    <mergeCell ref="AS8:AU8"/>
    <mergeCell ref="T30:V31"/>
    <mergeCell ref="AX31:BA31"/>
    <mergeCell ref="AL19:AM23"/>
    <mergeCell ref="AN19:AO23"/>
    <mergeCell ref="AL24:AM28"/>
    <mergeCell ref="AN24:AO28"/>
    <mergeCell ref="AP24:AR28"/>
    <mergeCell ref="AS19:AU23"/>
    <mergeCell ref="AV24:AX28"/>
    <mergeCell ref="AS24:AU28"/>
    <mergeCell ref="AV19:AX23"/>
    <mergeCell ref="AQ30:AT30"/>
    <mergeCell ref="AQ31:AT31"/>
    <mergeCell ref="AU30:AW31"/>
    <mergeCell ref="AP14:AR18"/>
  </mergeCells>
  <phoneticPr fontId="1"/>
  <conditionalFormatting sqref="AE37:AH37 AU37:AZ37 N37:P37">
    <cfRule type="cellIs" dxfId="18" priority="2" stopIfTrue="1" operator="equal">
      <formula>1</formula>
    </cfRule>
    <cfRule type="cellIs" dxfId="17" priority="3" stopIfTrue="1" operator="equal">
      <formula>2</formula>
    </cfRule>
    <cfRule type="cellIs" dxfId="16" priority="4" stopIfTrue="1" operator="equal">
      <formula>3</formula>
    </cfRule>
  </conditionalFormatting>
  <conditionalFormatting sqref="N32:P36 AG33:AG36 AG32:AI32 Z32:AB36 AX32:BA36">
    <cfRule type="cellIs" dxfId="15" priority="5" stopIfTrue="1" operator="equal">
      <formula>1</formula>
    </cfRule>
    <cfRule type="cellIs" dxfId="14" priority="6" stopIfTrue="1" operator="equal">
      <formula>2</formula>
    </cfRule>
    <cfRule type="cellIs" dxfId="13" priority="7" stopIfTrue="1" operator="equal">
      <formula>3</formula>
    </cfRule>
  </conditionalFormatting>
  <conditionalFormatting sqref="AX32:BA36 AG32:AI36 Z32:AC36 N32:P36">
    <cfRule type="cellIs" dxfId="12" priority="1" operator="equal">
      <formula>2</formula>
    </cfRule>
  </conditionalFormatting>
  <pageMargins left="0.39370078740157483" right="0.39370078740157483" top="0.27559055118110237" bottom="0" header="0.19685039370078741" footer="0"/>
  <pageSetup paperSize="9" scale="63" orientation="landscape" horizontalDpi="4294967293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99FF"/>
  </sheetPr>
  <dimension ref="B1:BB86"/>
  <sheetViews>
    <sheetView view="pageBreakPreview" topLeftCell="B12" zoomScale="60" zoomScaleNormal="75" workbookViewId="0">
      <selection activeCell="J9" sqref="J9:P13"/>
    </sheetView>
  </sheetViews>
  <sheetFormatPr defaultRowHeight="14.25"/>
  <cols>
    <col min="1" max="1" width="5.75" customWidth="1"/>
    <col min="2" max="2" width="0.875" customWidth="1"/>
    <col min="3" max="6" width="5.625" customWidth="1"/>
    <col min="7" max="7" width="5.625" style="9" customWidth="1"/>
    <col min="8" max="8" width="5.25" style="9" customWidth="1"/>
    <col min="9" max="9" width="0.875" customWidth="1"/>
    <col min="10" max="10" width="5.125" customWidth="1"/>
    <col min="11" max="11" width="2" customWidth="1"/>
    <col min="12" max="12" width="5.625" customWidth="1"/>
    <col min="13" max="13" width="2.375" customWidth="1"/>
    <col min="14" max="14" width="5.625" customWidth="1"/>
    <col min="15" max="15" width="2" customWidth="1"/>
    <col min="16" max="16" width="5.625" customWidth="1"/>
    <col min="17" max="17" width="5.125" customWidth="1"/>
    <col min="18" max="18" width="2" customWidth="1"/>
    <col min="19" max="19" width="5.625" customWidth="1"/>
    <col min="20" max="20" width="2.375" customWidth="1"/>
    <col min="21" max="21" width="5.625" customWidth="1"/>
    <col min="22" max="22" width="2" customWidth="1"/>
    <col min="23" max="24" width="5.125" customWidth="1"/>
    <col min="25" max="25" width="2" customWidth="1"/>
    <col min="26" max="26" width="5.625" customWidth="1"/>
    <col min="27" max="27" width="2.5" customWidth="1"/>
    <col min="28" max="28" width="5.625" customWidth="1"/>
    <col min="29" max="29" width="2" customWidth="1"/>
    <col min="30" max="31" width="5.125" customWidth="1"/>
    <col min="32" max="32" width="2" customWidth="1"/>
    <col min="33" max="33" width="5.625" customWidth="1"/>
    <col min="34" max="34" width="2.5" customWidth="1"/>
    <col min="35" max="35" width="5.625" customWidth="1"/>
    <col min="36" max="36" width="2" customWidth="1"/>
    <col min="37" max="38" width="5.125" customWidth="1"/>
    <col min="39" max="39" width="2" customWidth="1"/>
    <col min="40" max="40" width="5.625" customWidth="1"/>
    <col min="41" max="41" width="1.375" customWidth="1"/>
    <col min="42" max="42" width="5.625" customWidth="1"/>
    <col min="43" max="43" width="2" customWidth="1"/>
    <col min="44" max="44" width="4.25" customWidth="1"/>
    <col min="45" max="45" width="5.125" customWidth="1"/>
    <col min="46" max="46" width="2" customWidth="1"/>
    <col min="47" max="47" width="4.5" customWidth="1"/>
    <col min="48" max="48" width="2.5" customWidth="1"/>
    <col min="49" max="49" width="6.75" customWidth="1"/>
    <col min="50" max="50" width="1.25" customWidth="1"/>
    <col min="51" max="52" width="5.125" customWidth="1"/>
    <col min="53" max="53" width="2" customWidth="1"/>
    <col min="54" max="54" width="4.25" customWidth="1"/>
  </cols>
  <sheetData>
    <row r="1" spans="2:54">
      <c r="J1" s="427" t="str">
        <f>女子U14Ａゾーン!J1</f>
        <v>第11回　京都府ヤングクラブバレーボール連盟女子交流大会　　　　　　　　　　　　　　　　　　　　　　　　　　　　　　　　　　　　兼　第22回全国ヤングバレーボールクラブ女子優勝大会京都府予選会　　</v>
      </c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  <c r="AH1" s="427"/>
      <c r="AI1" s="427"/>
      <c r="AJ1" s="427"/>
      <c r="AK1" s="427"/>
      <c r="AL1" s="427"/>
      <c r="AM1" s="427"/>
      <c r="AN1" s="427"/>
      <c r="AO1" s="427"/>
      <c r="AP1" s="427"/>
    </row>
    <row r="2" spans="2:54"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7"/>
      <c r="U2" s="427"/>
      <c r="V2" s="427"/>
      <c r="W2" s="427"/>
      <c r="X2" s="427"/>
      <c r="Y2" s="427"/>
      <c r="Z2" s="427"/>
      <c r="AA2" s="427"/>
      <c r="AB2" s="427"/>
      <c r="AC2" s="427"/>
      <c r="AD2" s="427"/>
      <c r="AE2" s="427"/>
      <c r="AF2" s="427"/>
      <c r="AG2" s="427"/>
      <c r="AH2" s="427"/>
      <c r="AI2" s="427"/>
      <c r="AJ2" s="427"/>
      <c r="AK2" s="427"/>
      <c r="AL2" s="427"/>
      <c r="AM2" s="427"/>
      <c r="AN2" s="427"/>
      <c r="AO2" s="427"/>
      <c r="AP2" s="427"/>
    </row>
    <row r="3" spans="2:54" ht="15" customHeight="1">
      <c r="G3" s="44"/>
      <c r="H3" s="44"/>
      <c r="I3" s="43"/>
      <c r="J3" s="427"/>
      <c r="K3" s="427"/>
      <c r="L3" s="427"/>
      <c r="M3" s="427"/>
      <c r="N3" s="427"/>
      <c r="O3" s="427"/>
      <c r="P3" s="427"/>
      <c r="Q3" s="427"/>
      <c r="R3" s="427"/>
      <c r="S3" s="427"/>
      <c r="T3" s="427"/>
      <c r="U3" s="427"/>
      <c r="V3" s="427"/>
      <c r="W3" s="427"/>
      <c r="X3" s="427"/>
      <c r="Y3" s="427"/>
      <c r="Z3" s="427"/>
      <c r="AA3" s="427"/>
      <c r="AB3" s="427"/>
      <c r="AC3" s="427"/>
      <c r="AD3" s="427"/>
      <c r="AE3" s="427"/>
      <c r="AF3" s="427"/>
      <c r="AG3" s="427"/>
      <c r="AH3" s="427"/>
      <c r="AI3" s="427"/>
      <c r="AJ3" s="427"/>
      <c r="AK3" s="427"/>
      <c r="AL3" s="427"/>
      <c r="AM3" s="427"/>
      <c r="AN3" s="427"/>
      <c r="AO3" s="427"/>
      <c r="AP3" s="427"/>
      <c r="AR3" s="9"/>
      <c r="AS3" s="9"/>
      <c r="AT3" s="9"/>
      <c r="AU3" s="9"/>
      <c r="AV3" s="9"/>
      <c r="AW3" s="9"/>
      <c r="AX3" s="9"/>
      <c r="AY3" s="9"/>
      <c r="AZ3" s="9"/>
    </row>
    <row r="4" spans="2:54" ht="24.95" customHeight="1">
      <c r="G4" s="44"/>
      <c r="H4" s="44"/>
      <c r="I4" s="43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/>
      <c r="V4" s="427"/>
      <c r="W4" s="427"/>
      <c r="X4" s="427"/>
      <c r="Y4" s="427"/>
      <c r="Z4" s="427"/>
      <c r="AA4" s="427"/>
      <c r="AB4" s="427"/>
      <c r="AC4" s="427"/>
      <c r="AD4" s="427"/>
      <c r="AE4" s="427"/>
      <c r="AF4" s="427"/>
      <c r="AG4" s="427"/>
      <c r="AH4" s="427"/>
      <c r="AI4" s="427"/>
      <c r="AJ4" s="427"/>
      <c r="AK4" s="427"/>
      <c r="AL4" s="427"/>
      <c r="AM4" s="427"/>
      <c r="AN4" s="427"/>
      <c r="AO4" s="427"/>
      <c r="AP4" s="427"/>
      <c r="AR4" s="9"/>
      <c r="AS4" s="357" t="s">
        <v>52</v>
      </c>
      <c r="AT4" s="357"/>
      <c r="AU4" s="357"/>
      <c r="AV4" s="357"/>
      <c r="AW4" s="357" t="s">
        <v>54</v>
      </c>
      <c r="AX4" s="357"/>
      <c r="AY4" s="357"/>
      <c r="AZ4" s="357"/>
      <c r="BA4" s="357"/>
      <c r="BB4" s="357"/>
    </row>
    <row r="5" spans="2:54" ht="24.95" customHeight="1">
      <c r="C5" s="465" t="s">
        <v>41</v>
      </c>
      <c r="D5" s="465"/>
      <c r="E5" s="465" t="s">
        <v>38</v>
      </c>
      <c r="F5" s="465"/>
      <c r="G5" s="455" t="s">
        <v>57</v>
      </c>
      <c r="H5" s="455"/>
      <c r="I5" s="455"/>
      <c r="J5" s="455"/>
      <c r="K5" s="455"/>
      <c r="L5" s="35"/>
      <c r="M5" s="35"/>
      <c r="N5" s="35"/>
      <c r="O5" s="35"/>
      <c r="P5" s="35"/>
      <c r="Q5" s="381" t="s">
        <v>72</v>
      </c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1"/>
      <c r="AK5" s="381"/>
      <c r="AL5" s="381"/>
      <c r="AM5" s="35"/>
      <c r="AN5" s="35"/>
      <c r="AO5" s="35"/>
      <c r="AP5" s="35"/>
      <c r="AR5" s="9"/>
      <c r="AS5" s="357" t="s">
        <v>56</v>
      </c>
      <c r="AT5" s="357"/>
      <c r="AU5" s="357"/>
      <c r="AV5" s="357"/>
      <c r="AW5" s="357"/>
      <c r="AX5" s="357"/>
      <c r="AY5" s="357"/>
      <c r="AZ5" s="357"/>
      <c r="BA5" s="357"/>
      <c r="BB5" s="357"/>
    </row>
    <row r="6" spans="2:54" ht="15" customHeight="1" thickBot="1"/>
    <row r="7" spans="2:54" ht="24" customHeight="1" thickTop="1">
      <c r="B7" s="407" t="s">
        <v>15</v>
      </c>
      <c r="C7" s="408"/>
      <c r="D7" s="408"/>
      <c r="E7" s="408"/>
      <c r="F7" s="408"/>
      <c r="G7" s="408"/>
      <c r="H7" s="408"/>
      <c r="I7" s="409"/>
      <c r="J7" s="449" t="str">
        <f>C10</f>
        <v>Ｂｅｓｔ　ＢｕｄｄｉｅｓＲｅｄ</v>
      </c>
      <c r="K7" s="450"/>
      <c r="L7" s="450"/>
      <c r="M7" s="450"/>
      <c r="N7" s="450"/>
      <c r="O7" s="450"/>
      <c r="P7" s="451"/>
      <c r="Q7" s="450" t="str">
        <f>C15</f>
        <v>ＴＶＣ　Ｊｒ</v>
      </c>
      <c r="R7" s="450"/>
      <c r="S7" s="450"/>
      <c r="T7" s="450"/>
      <c r="U7" s="450"/>
      <c r="V7" s="450"/>
      <c r="W7" s="450"/>
      <c r="X7" s="449" t="str">
        <f>C20</f>
        <v>楓ヤングＶ・Ｂ・Ｃ</v>
      </c>
      <c r="Y7" s="450"/>
      <c r="Z7" s="450"/>
      <c r="AA7" s="450"/>
      <c r="AB7" s="450"/>
      <c r="AC7" s="450"/>
      <c r="AD7" s="451"/>
      <c r="AE7" s="503">
        <f>C25</f>
        <v>0</v>
      </c>
      <c r="AF7" s="504"/>
      <c r="AG7" s="504"/>
      <c r="AH7" s="504"/>
      <c r="AI7" s="504"/>
      <c r="AJ7" s="504"/>
      <c r="AK7" s="505"/>
      <c r="AL7" s="413" t="s">
        <v>23</v>
      </c>
      <c r="AM7" s="414"/>
      <c r="AN7" s="414"/>
      <c r="AO7" s="415"/>
      <c r="AP7" s="352" t="s">
        <v>20</v>
      </c>
      <c r="AQ7" s="353"/>
      <c r="AR7" s="354"/>
      <c r="AS7" s="352" t="s">
        <v>21</v>
      </c>
      <c r="AT7" s="353"/>
      <c r="AU7" s="354"/>
      <c r="AV7" s="352" t="s">
        <v>34</v>
      </c>
      <c r="AW7" s="353"/>
      <c r="AX7" s="354"/>
      <c r="AY7" s="352" t="s">
        <v>35</v>
      </c>
      <c r="AZ7" s="353"/>
      <c r="BA7" s="354"/>
      <c r="BB7" s="1"/>
    </row>
    <row r="8" spans="2:54" ht="24" customHeight="1" thickBot="1">
      <c r="B8" s="410"/>
      <c r="C8" s="411"/>
      <c r="D8" s="411"/>
      <c r="E8" s="411"/>
      <c r="F8" s="411"/>
      <c r="G8" s="411"/>
      <c r="H8" s="411"/>
      <c r="I8" s="412"/>
      <c r="J8" s="452"/>
      <c r="K8" s="453"/>
      <c r="L8" s="453"/>
      <c r="M8" s="453"/>
      <c r="N8" s="453"/>
      <c r="O8" s="453"/>
      <c r="P8" s="454"/>
      <c r="Q8" s="453"/>
      <c r="R8" s="453"/>
      <c r="S8" s="453"/>
      <c r="T8" s="453"/>
      <c r="U8" s="453"/>
      <c r="V8" s="453"/>
      <c r="W8" s="453"/>
      <c r="X8" s="452"/>
      <c r="Y8" s="453"/>
      <c r="Z8" s="453"/>
      <c r="AA8" s="453"/>
      <c r="AB8" s="453"/>
      <c r="AC8" s="453"/>
      <c r="AD8" s="454"/>
      <c r="AE8" s="506"/>
      <c r="AF8" s="507"/>
      <c r="AG8" s="507"/>
      <c r="AH8" s="507"/>
      <c r="AI8" s="507"/>
      <c r="AJ8" s="507"/>
      <c r="AK8" s="508"/>
      <c r="AL8" s="416"/>
      <c r="AM8" s="417"/>
      <c r="AN8" s="417"/>
      <c r="AO8" s="418"/>
      <c r="AP8" s="349"/>
      <c r="AQ8" s="350"/>
      <c r="AR8" s="351"/>
      <c r="AS8" s="349" t="s">
        <v>26</v>
      </c>
      <c r="AT8" s="350"/>
      <c r="AU8" s="351"/>
      <c r="AV8" s="349" t="s">
        <v>22</v>
      </c>
      <c r="AW8" s="350"/>
      <c r="AX8" s="351"/>
      <c r="AY8" s="349" t="s">
        <v>22</v>
      </c>
      <c r="AZ8" s="350"/>
      <c r="BA8" s="351"/>
      <c r="BB8" s="1"/>
    </row>
    <row r="9" spans="2:54" ht="24" customHeight="1" thickTop="1" thickBot="1">
      <c r="B9" s="25"/>
      <c r="C9" s="95">
        <v>5</v>
      </c>
      <c r="D9" s="96"/>
      <c r="E9" s="96"/>
      <c r="F9" s="96"/>
      <c r="G9" s="97"/>
      <c r="H9" s="97"/>
      <c r="I9" s="98"/>
      <c r="J9" s="456"/>
      <c r="K9" s="457"/>
      <c r="L9" s="457"/>
      <c r="M9" s="457"/>
      <c r="N9" s="457"/>
      <c r="O9" s="457"/>
      <c r="P9" s="458"/>
      <c r="Q9" s="72"/>
      <c r="R9" s="62"/>
      <c r="S9" s="115"/>
      <c r="T9" s="64"/>
      <c r="U9" s="118"/>
      <c r="V9" s="62"/>
      <c r="W9" s="65"/>
      <c r="X9" s="72"/>
      <c r="Y9" s="62"/>
      <c r="Z9" s="118"/>
      <c r="AA9" s="64"/>
      <c r="AB9" s="118"/>
      <c r="AC9" s="62"/>
      <c r="AD9" s="62"/>
      <c r="AE9" s="227"/>
      <c r="AF9" s="228"/>
      <c r="AG9" s="229"/>
      <c r="AH9" s="230"/>
      <c r="AI9" s="231"/>
      <c r="AJ9" s="228"/>
      <c r="AK9" s="228"/>
      <c r="AL9" s="419"/>
      <c r="AM9" s="420"/>
      <c r="AN9" s="472" t="s">
        <v>27</v>
      </c>
      <c r="AO9" s="473"/>
      <c r="AP9" s="471" t="str">
        <f>N32</f>
        <v/>
      </c>
      <c r="AQ9" s="471"/>
      <c r="AR9" s="471"/>
      <c r="AS9" s="394" t="str">
        <f>Z32</f>
        <v/>
      </c>
      <c r="AT9" s="394"/>
      <c r="AU9" s="394"/>
      <c r="AV9" s="471" t="str">
        <f>AG32</f>
        <v/>
      </c>
      <c r="AW9" s="471"/>
      <c r="AX9" s="471"/>
      <c r="AY9" s="467">
        <f>AX32</f>
        <v>3</v>
      </c>
      <c r="AZ9" s="467"/>
      <c r="BA9" s="467"/>
    </row>
    <row r="10" spans="2:54" ht="24" customHeight="1" thickBot="1">
      <c r="B10" s="32"/>
      <c r="C10" s="305" t="str">
        <f>VLOOKUP(C9,参加チーム・抽選Ｎｏ!$H$13:'参加チーム・抽選Ｎｏ'!$J$28,3,FALSE)</f>
        <v>Ｂｅｓｔ　ＢｕｄｄｉｅｓＲｅｄ</v>
      </c>
      <c r="D10" s="305"/>
      <c r="E10" s="305"/>
      <c r="F10" s="305"/>
      <c r="G10" s="305"/>
      <c r="H10" s="305"/>
      <c r="I10" s="99"/>
      <c r="J10" s="459"/>
      <c r="K10" s="460"/>
      <c r="L10" s="460"/>
      <c r="M10" s="460"/>
      <c r="N10" s="460"/>
      <c r="O10" s="460"/>
      <c r="P10" s="461"/>
      <c r="Q10" s="72"/>
      <c r="R10" s="63"/>
      <c r="S10" s="116">
        <v>7</v>
      </c>
      <c r="T10" s="64" t="s">
        <v>36</v>
      </c>
      <c r="U10" s="116">
        <v>21</v>
      </c>
      <c r="V10" s="63"/>
      <c r="W10" s="65"/>
      <c r="X10" s="72"/>
      <c r="Y10" s="63"/>
      <c r="Z10" s="116">
        <v>7</v>
      </c>
      <c r="AA10" s="64" t="s">
        <v>36</v>
      </c>
      <c r="AB10" s="116">
        <v>21</v>
      </c>
      <c r="AC10" s="63"/>
      <c r="AD10" s="62"/>
      <c r="AE10" s="227"/>
      <c r="AF10" s="232"/>
      <c r="AG10" s="233"/>
      <c r="AH10" s="230" t="s">
        <v>36</v>
      </c>
      <c r="AI10" s="233"/>
      <c r="AJ10" s="232"/>
      <c r="AK10" s="228"/>
      <c r="AL10" s="421"/>
      <c r="AM10" s="422"/>
      <c r="AN10" s="469"/>
      <c r="AO10" s="470"/>
      <c r="AP10" s="466"/>
      <c r="AQ10" s="466"/>
      <c r="AR10" s="466"/>
      <c r="AS10" s="395"/>
      <c r="AT10" s="395"/>
      <c r="AU10" s="395"/>
      <c r="AV10" s="466"/>
      <c r="AW10" s="466"/>
      <c r="AX10" s="466"/>
      <c r="AY10" s="468"/>
      <c r="AZ10" s="468"/>
      <c r="BA10" s="468"/>
    </row>
    <row r="11" spans="2:54" ht="24" customHeight="1" thickBot="1">
      <c r="B11" s="32"/>
      <c r="C11" s="305"/>
      <c r="D11" s="305"/>
      <c r="E11" s="305"/>
      <c r="F11" s="305"/>
      <c r="G11" s="305"/>
      <c r="H11" s="305"/>
      <c r="I11" s="99"/>
      <c r="J11" s="459"/>
      <c r="K11" s="460"/>
      <c r="L11" s="460"/>
      <c r="M11" s="460"/>
      <c r="N11" s="460"/>
      <c r="O11" s="460"/>
      <c r="P11" s="461"/>
      <c r="Q11" s="133">
        <f>IF($S$10&gt;$U$10,"1",)+IF($S$11&gt;$U$11,"1",)+IF($S$12&gt;$U$12,"1",)</f>
        <v>0</v>
      </c>
      <c r="R11" s="63"/>
      <c r="S11" s="116"/>
      <c r="T11" s="280" t="s">
        <v>36</v>
      </c>
      <c r="U11" s="116"/>
      <c r="V11" s="63"/>
      <c r="W11" s="134">
        <f>IF($S$10&lt;$U$10,"1",)+IF($S$11&lt;$U$11,"1",)+IF($S$12&lt;$U$12,"1",)</f>
        <v>1</v>
      </c>
      <c r="X11" s="133">
        <f>IF($Z$10&gt;$AB$10,"1",)+IF($Z$11&gt;$AB$11,"1",)+IF($Z$12&gt;$AB$12,"1",)</f>
        <v>0</v>
      </c>
      <c r="Y11" s="63"/>
      <c r="Z11" s="116"/>
      <c r="AA11" s="280" t="s">
        <v>36</v>
      </c>
      <c r="AB11" s="116"/>
      <c r="AC11" s="63"/>
      <c r="AD11" s="135">
        <f>IF($Z$10&lt;$AB$10,"1",)+IF($Z$11&lt;$AB$11,"1",)+IF($Z$12&lt;$AB$12,"1",)</f>
        <v>1</v>
      </c>
      <c r="AE11" s="234">
        <f>IF($AG$10&gt;$AI$10,"1",)+IF($AG$11&gt;$AI$11,"1",)+IF($AG$12&gt;$AI$12,"1",)</f>
        <v>0</v>
      </c>
      <c r="AF11" s="232"/>
      <c r="AG11" s="233"/>
      <c r="AH11" s="230" t="s">
        <v>36</v>
      </c>
      <c r="AI11" s="233"/>
      <c r="AJ11" s="232"/>
      <c r="AK11" s="235">
        <f>IF(AG10&lt;AI10,"1",)+IF(AG11&lt;AI11,"1",)+IF(AG12&lt;AI12,"1",)</f>
        <v>0</v>
      </c>
      <c r="AL11" s="421"/>
      <c r="AM11" s="422"/>
      <c r="AN11" s="469"/>
      <c r="AO11" s="470"/>
      <c r="AP11" s="466"/>
      <c r="AQ11" s="466"/>
      <c r="AR11" s="466"/>
      <c r="AS11" s="395"/>
      <c r="AT11" s="395"/>
      <c r="AU11" s="395"/>
      <c r="AV11" s="466"/>
      <c r="AW11" s="466"/>
      <c r="AX11" s="466"/>
      <c r="AY11" s="468"/>
      <c r="AZ11" s="468"/>
      <c r="BA11" s="468"/>
    </row>
    <row r="12" spans="2:54" ht="24" customHeight="1" thickBot="1">
      <c r="B12" s="16"/>
      <c r="C12" s="84">
        <f>IF(Q11&gt;W11,"１",)+IF(X11&gt;AD11,"1",)+IF(AE11&gt;AK11,"1",)</f>
        <v>0</v>
      </c>
      <c r="D12" s="100" t="s">
        <v>4</v>
      </c>
      <c r="E12" s="84">
        <f>IF(Q11&lt;W11,"1",)+IF(X11&lt;AD11,"1")+IF(AE11&lt;AK11,"1")</f>
        <v>2</v>
      </c>
      <c r="F12" s="100" t="s">
        <v>5</v>
      </c>
      <c r="G12" s="277">
        <f>IF(Q11=1,"1",IF(Q11=0,"0",))+IF(X11=1,"1",IF(X11=0,"0",))+IF(AE11=1,"1",IF(AE11=0,"0"))</f>
        <v>0</v>
      </c>
      <c r="H12" s="278" t="s">
        <v>47</v>
      </c>
      <c r="I12" s="101"/>
      <c r="J12" s="459"/>
      <c r="K12" s="460"/>
      <c r="L12" s="460"/>
      <c r="M12" s="460"/>
      <c r="N12" s="460"/>
      <c r="O12" s="460"/>
      <c r="P12" s="461"/>
      <c r="Q12" s="56" t="str">
        <f>IF(Q11=W11,"△",IF(Q11&lt;&gt;"",IF(Q11&gt;W11,"○","●"),""))</f>
        <v>●</v>
      </c>
      <c r="R12" s="63"/>
      <c r="S12" s="116"/>
      <c r="T12" s="64" t="s">
        <v>0</v>
      </c>
      <c r="U12" s="116"/>
      <c r="V12" s="63"/>
      <c r="W12" s="89" t="str">
        <f>IF(Q11=W11,"△",IF(Q11&lt;&gt;"",IF(Q11&lt;W11,"○","●"),""))</f>
        <v>○</v>
      </c>
      <c r="X12" s="56" t="str">
        <f>IF(X11=AD11,"△",IF(X11&lt;&gt;"",IF(X11&gt;AD11,"○","●"),""))</f>
        <v>●</v>
      </c>
      <c r="Y12" s="63"/>
      <c r="Z12" s="116"/>
      <c r="AA12" s="64" t="s">
        <v>0</v>
      </c>
      <c r="AB12" s="116"/>
      <c r="AC12" s="63"/>
      <c r="AD12" s="89" t="str">
        <f>IF(X11=AD11,"△",IF(X11&lt;&gt;"",IF(X11&lt;AD11,"○","●"),""))</f>
        <v>○</v>
      </c>
      <c r="AE12" s="236" t="str">
        <f>IF(AE11=AK11,"△",IF(AE11&lt;&gt;"",IF(AE11&gt;AK11,"○","●"),""))</f>
        <v>△</v>
      </c>
      <c r="AF12" s="232"/>
      <c r="AG12" s="233"/>
      <c r="AH12" s="230" t="s">
        <v>0</v>
      </c>
      <c r="AI12" s="233"/>
      <c r="AJ12" s="232"/>
      <c r="AK12" s="237" t="str">
        <f>IF(AE11=AK11,"△",IF(AE11&lt;&gt;"",IF(AE11&lt;AK11,"○","●"),""))</f>
        <v>△</v>
      </c>
      <c r="AL12" s="421"/>
      <c r="AM12" s="422"/>
      <c r="AN12" s="469"/>
      <c r="AO12" s="470"/>
      <c r="AP12" s="466"/>
      <c r="AQ12" s="466"/>
      <c r="AR12" s="466"/>
      <c r="AS12" s="395"/>
      <c r="AT12" s="395"/>
      <c r="AU12" s="395"/>
      <c r="AV12" s="466"/>
      <c r="AW12" s="466"/>
      <c r="AX12" s="466"/>
      <c r="AY12" s="468"/>
      <c r="AZ12" s="468"/>
      <c r="BA12" s="468"/>
    </row>
    <row r="13" spans="2:54" ht="24" customHeight="1" thickBot="1">
      <c r="B13" s="16"/>
      <c r="C13" s="82">
        <f>SUM(Q13+X13+AE13)</f>
        <v>0</v>
      </c>
      <c r="D13" s="83" t="s">
        <v>43</v>
      </c>
      <c r="E13" s="102"/>
      <c r="F13" s="85"/>
      <c r="G13" s="102"/>
      <c r="H13" s="102"/>
      <c r="I13" s="103"/>
      <c r="J13" s="462"/>
      <c r="K13" s="463"/>
      <c r="L13" s="463"/>
      <c r="M13" s="463"/>
      <c r="N13" s="463"/>
      <c r="O13" s="463"/>
      <c r="P13" s="464"/>
      <c r="Q13" s="78">
        <f>IF(Q11=0,0,IF(Q11=W11,1,IF(Q11&lt;&gt;"",IF(Q11&gt;W11,"3","0"),"")))</f>
        <v>0</v>
      </c>
      <c r="R13" s="114"/>
      <c r="S13" s="126"/>
      <c r="T13" s="88"/>
      <c r="U13" s="127"/>
      <c r="V13" s="114"/>
      <c r="W13" s="80" t="str">
        <f>IF(W11=0,0,IF(W11=Q11,1,IF(W11&lt;&gt;"",IF(Q11&lt;W11,"3","0"),"")))</f>
        <v>3</v>
      </c>
      <c r="X13" s="78">
        <f>IF(X11=0,0,IF(X11=AD11,1,IF(X11&lt;&gt;"",IF(X11&gt;AD11,"3","0"),"")))</f>
        <v>0</v>
      </c>
      <c r="Y13" s="114"/>
      <c r="Z13" s="125"/>
      <c r="AA13" s="88"/>
      <c r="AB13" s="125"/>
      <c r="AC13" s="114"/>
      <c r="AD13" s="80" t="str">
        <f>IF(AD11=0,0,IF(AD11=X11,1,IF(AD11&lt;&gt;"",IF(X11&lt;AD11,"3","0"),"")))</f>
        <v>3</v>
      </c>
      <c r="AE13" s="236">
        <f>IF(AE11=0,0,IF(AE11=AK11,1,IF(AE11&lt;&gt;"",IF(AE11&gt;AK11,"3","0"),"")))</f>
        <v>0</v>
      </c>
      <c r="AF13" s="238"/>
      <c r="AG13" s="239"/>
      <c r="AH13" s="240"/>
      <c r="AI13" s="241"/>
      <c r="AJ13" s="238"/>
      <c r="AK13" s="237">
        <f>IF(AK11=0,0,IF(AK11=AE11,1,IF(AK11&lt;&gt;"",IF(AE11&lt;AK11,"3","0"),"")))</f>
        <v>0</v>
      </c>
      <c r="AL13" s="421"/>
      <c r="AM13" s="422"/>
      <c r="AN13" s="469"/>
      <c r="AO13" s="470"/>
      <c r="AP13" s="466"/>
      <c r="AQ13" s="466"/>
      <c r="AR13" s="466"/>
      <c r="AS13" s="395"/>
      <c r="AT13" s="395"/>
      <c r="AU13" s="395"/>
      <c r="AV13" s="466"/>
      <c r="AW13" s="466"/>
      <c r="AX13" s="466"/>
      <c r="AY13" s="468"/>
      <c r="AZ13" s="468"/>
      <c r="BA13" s="468"/>
    </row>
    <row r="14" spans="2:54" ht="24" customHeight="1" thickBot="1">
      <c r="B14" s="26"/>
      <c r="C14" s="105">
        <v>6</v>
      </c>
      <c r="D14" s="106"/>
      <c r="E14" s="106"/>
      <c r="F14" s="106"/>
      <c r="G14" s="107"/>
      <c r="H14" s="107"/>
      <c r="I14" s="108"/>
      <c r="J14" s="58"/>
      <c r="K14" s="58"/>
      <c r="L14" s="59"/>
      <c r="M14" s="60"/>
      <c r="N14" s="59"/>
      <c r="O14" s="58"/>
      <c r="P14" s="61"/>
      <c r="Q14" s="440"/>
      <c r="R14" s="441"/>
      <c r="S14" s="441"/>
      <c r="T14" s="441"/>
      <c r="U14" s="441"/>
      <c r="V14" s="441"/>
      <c r="W14" s="442"/>
      <c r="X14" s="71"/>
      <c r="Y14" s="58"/>
      <c r="Z14" s="121"/>
      <c r="AA14" s="60"/>
      <c r="AB14" s="122"/>
      <c r="AC14" s="58"/>
      <c r="AD14" s="58"/>
      <c r="AE14" s="242"/>
      <c r="AF14" s="243"/>
      <c r="AG14" s="244"/>
      <c r="AH14" s="245"/>
      <c r="AI14" s="246"/>
      <c r="AJ14" s="243"/>
      <c r="AK14" s="243"/>
      <c r="AL14" s="421"/>
      <c r="AM14" s="422"/>
      <c r="AN14" s="469" t="s">
        <v>27</v>
      </c>
      <c r="AO14" s="470"/>
      <c r="AP14" s="466">
        <f>N33</f>
        <v>1</v>
      </c>
      <c r="AQ14" s="466"/>
      <c r="AR14" s="466"/>
      <c r="AS14" s="466">
        <f>Z33</f>
        <v>1</v>
      </c>
      <c r="AT14" s="466"/>
      <c r="AU14" s="466"/>
      <c r="AV14" s="466">
        <f>AG33</f>
        <v>1</v>
      </c>
      <c r="AW14" s="466"/>
      <c r="AX14" s="466"/>
      <c r="AY14" s="468">
        <f>AX33</f>
        <v>1</v>
      </c>
      <c r="AZ14" s="468"/>
      <c r="BA14" s="468"/>
    </row>
    <row r="15" spans="2:54" ht="24" customHeight="1" thickBot="1">
      <c r="B15" s="32"/>
      <c r="C15" s="305" t="str">
        <f>VLOOKUP(C14,参加チーム・抽選Ｎｏ!$H$13:'参加チーム・抽選Ｎｏ'!$J$28,3,FALSE)</f>
        <v>ＴＶＣ　Ｊｒ</v>
      </c>
      <c r="D15" s="305"/>
      <c r="E15" s="305"/>
      <c r="F15" s="305"/>
      <c r="G15" s="305"/>
      <c r="H15" s="305"/>
      <c r="I15" s="99"/>
      <c r="J15" s="62"/>
      <c r="K15" s="63"/>
      <c r="L15" s="94">
        <f>U10</f>
        <v>21</v>
      </c>
      <c r="M15" s="64" t="s">
        <v>36</v>
      </c>
      <c r="N15" s="94">
        <f>S10</f>
        <v>7</v>
      </c>
      <c r="O15" s="63"/>
      <c r="P15" s="65"/>
      <c r="Q15" s="443"/>
      <c r="R15" s="444"/>
      <c r="S15" s="444"/>
      <c r="T15" s="444"/>
      <c r="U15" s="444"/>
      <c r="V15" s="444"/>
      <c r="W15" s="445"/>
      <c r="X15" s="72"/>
      <c r="Y15" s="63"/>
      <c r="Z15" s="116">
        <v>21</v>
      </c>
      <c r="AA15" s="64" t="s">
        <v>36</v>
      </c>
      <c r="AB15" s="116">
        <v>18</v>
      </c>
      <c r="AC15" s="63"/>
      <c r="AD15" s="62"/>
      <c r="AE15" s="227"/>
      <c r="AF15" s="232"/>
      <c r="AG15" s="233"/>
      <c r="AH15" s="230" t="s">
        <v>36</v>
      </c>
      <c r="AI15" s="233"/>
      <c r="AJ15" s="232"/>
      <c r="AK15" s="228"/>
      <c r="AL15" s="421"/>
      <c r="AM15" s="422"/>
      <c r="AN15" s="469"/>
      <c r="AO15" s="470"/>
      <c r="AP15" s="466"/>
      <c r="AQ15" s="466"/>
      <c r="AR15" s="466"/>
      <c r="AS15" s="466"/>
      <c r="AT15" s="466"/>
      <c r="AU15" s="466"/>
      <c r="AV15" s="466"/>
      <c r="AW15" s="466"/>
      <c r="AX15" s="466"/>
      <c r="AY15" s="468"/>
      <c r="AZ15" s="468"/>
      <c r="BA15" s="468"/>
    </row>
    <row r="16" spans="2:54" ht="24" customHeight="1" thickBot="1">
      <c r="B16" s="32"/>
      <c r="C16" s="305"/>
      <c r="D16" s="305"/>
      <c r="E16" s="305"/>
      <c r="F16" s="305"/>
      <c r="G16" s="305"/>
      <c r="H16" s="305"/>
      <c r="I16" s="99"/>
      <c r="J16" s="66">
        <f>W11</f>
        <v>1</v>
      </c>
      <c r="K16" s="63"/>
      <c r="L16" s="94">
        <f>U11</f>
        <v>0</v>
      </c>
      <c r="M16" s="280" t="s">
        <v>36</v>
      </c>
      <c r="N16" s="94">
        <f>S11</f>
        <v>0</v>
      </c>
      <c r="O16" s="63"/>
      <c r="P16" s="67">
        <f>Q11</f>
        <v>0</v>
      </c>
      <c r="Q16" s="443"/>
      <c r="R16" s="444"/>
      <c r="S16" s="444"/>
      <c r="T16" s="444"/>
      <c r="U16" s="444"/>
      <c r="V16" s="444"/>
      <c r="W16" s="445"/>
      <c r="X16" s="137">
        <f>IF($Z$15&gt;$AB$15,"1",)+IF($Z$16&gt;$AB$16,"1",)+IF($Z$17&gt;$AB$17,"1",)</f>
        <v>1</v>
      </c>
      <c r="Y16" s="63"/>
      <c r="Z16" s="116"/>
      <c r="AA16" s="280" t="s">
        <v>36</v>
      </c>
      <c r="AB16" s="116"/>
      <c r="AC16" s="63"/>
      <c r="AD16" s="135">
        <f>IF($Z$15&lt;$AB$15,"1",)+IF($Z$16&lt;$AB$16,"1",)+IF($Z$17&lt;$AB$17,"1",)</f>
        <v>0</v>
      </c>
      <c r="AE16" s="234">
        <f>IF($AG$15&gt;$AI$15,"1",)+IF($AG$16&gt;$AI$16,"1",)+IF($AG$17&gt;$AI$17,"1",)</f>
        <v>0</v>
      </c>
      <c r="AF16" s="232"/>
      <c r="AG16" s="233"/>
      <c r="AH16" s="230" t="s">
        <v>36</v>
      </c>
      <c r="AI16" s="233"/>
      <c r="AJ16" s="232"/>
      <c r="AK16" s="235">
        <f>IF($AG$15&lt;$AI$15,"1",)+IF($AG$16&lt;$AI$16,"1",)+IF($AG$17&lt;$AI$17,"1",)</f>
        <v>0</v>
      </c>
      <c r="AL16" s="421"/>
      <c r="AM16" s="422"/>
      <c r="AN16" s="469"/>
      <c r="AO16" s="470"/>
      <c r="AP16" s="466"/>
      <c r="AQ16" s="466"/>
      <c r="AR16" s="466"/>
      <c r="AS16" s="466"/>
      <c r="AT16" s="466"/>
      <c r="AU16" s="466"/>
      <c r="AV16" s="466"/>
      <c r="AW16" s="466"/>
      <c r="AX16" s="466"/>
      <c r="AY16" s="468"/>
      <c r="AZ16" s="468"/>
      <c r="BA16" s="468"/>
    </row>
    <row r="17" spans="2:54" ht="24" customHeight="1" thickBot="1">
      <c r="B17" s="16"/>
      <c r="C17" s="84">
        <f>IF(J16&gt;P16,"１",)+IF(X16&gt;AD16,"1",)+IF(AE16&gt;AK16,"1",)</f>
        <v>2</v>
      </c>
      <c r="D17" s="82" t="s">
        <v>48</v>
      </c>
      <c r="E17" s="84">
        <f>IF(J16&lt;P16,"1",)+IF(X16&lt;AD16,"1")+IF(AE16&lt;AK16,"1")</f>
        <v>0</v>
      </c>
      <c r="F17" s="84" t="s">
        <v>49</v>
      </c>
      <c r="G17" s="277">
        <f>IF(J16=1,"1",IF(J16=0,"0",))+IF(X16=1,"1",IF(X16=0,"0",))+IF(AE16=1,"1",IF(AE16=0,"0"))</f>
        <v>2</v>
      </c>
      <c r="H17" s="277" t="s">
        <v>46</v>
      </c>
      <c r="I17" s="101"/>
      <c r="J17" s="68" t="str">
        <f>W12</f>
        <v>○</v>
      </c>
      <c r="K17" s="63"/>
      <c r="L17" s="94">
        <f>U12</f>
        <v>0</v>
      </c>
      <c r="M17" s="64" t="s">
        <v>0</v>
      </c>
      <c r="N17" s="94">
        <f>S12</f>
        <v>0</v>
      </c>
      <c r="O17" s="63"/>
      <c r="P17" s="80" t="str">
        <f>Q12</f>
        <v>●</v>
      </c>
      <c r="Q17" s="443"/>
      <c r="R17" s="444"/>
      <c r="S17" s="444"/>
      <c r="T17" s="444"/>
      <c r="U17" s="444"/>
      <c r="V17" s="444"/>
      <c r="W17" s="445"/>
      <c r="X17" s="56" t="str">
        <f>IF(X16=AD16,"△",IF(X16&lt;&gt;"",IF(X16&gt;AD16,"○","●"),""))</f>
        <v>○</v>
      </c>
      <c r="Y17" s="63"/>
      <c r="Z17" s="116"/>
      <c r="AA17" s="64" t="s">
        <v>0</v>
      </c>
      <c r="AB17" s="116"/>
      <c r="AC17" s="63"/>
      <c r="AD17" s="89" t="str">
        <f>IF(X16=AD16,"△",IF(X16&lt;&gt;"",IF(X16&lt;AD16,"○","●"),""))</f>
        <v>●</v>
      </c>
      <c r="AE17" s="236" t="str">
        <f>IF(AE16=AK16,"△",IF(AE16&lt;&gt;"",IF(AE16&gt;AK16,"○","●"),""))</f>
        <v>△</v>
      </c>
      <c r="AF17" s="232"/>
      <c r="AG17" s="233"/>
      <c r="AH17" s="230" t="s">
        <v>0</v>
      </c>
      <c r="AI17" s="233"/>
      <c r="AJ17" s="232"/>
      <c r="AK17" s="237" t="str">
        <f>IF(AE16=AK16,"△",IF(AE16&lt;&gt;"",IF(AE16&lt;AK16,"○","●"),""))</f>
        <v>△</v>
      </c>
      <c r="AL17" s="421"/>
      <c r="AM17" s="422"/>
      <c r="AN17" s="469"/>
      <c r="AO17" s="470"/>
      <c r="AP17" s="466"/>
      <c r="AQ17" s="466"/>
      <c r="AR17" s="466"/>
      <c r="AS17" s="466"/>
      <c r="AT17" s="466"/>
      <c r="AU17" s="466"/>
      <c r="AV17" s="466"/>
      <c r="AW17" s="466"/>
      <c r="AX17" s="466"/>
      <c r="AY17" s="468"/>
      <c r="AZ17" s="468"/>
      <c r="BA17" s="468"/>
    </row>
    <row r="18" spans="2:54" ht="24" customHeight="1" thickBot="1">
      <c r="B18" s="17"/>
      <c r="C18" s="83">
        <f>SUM(J18+X18+AE18)</f>
        <v>6</v>
      </c>
      <c r="D18" s="83" t="s">
        <v>42</v>
      </c>
      <c r="E18" s="85"/>
      <c r="F18" s="85"/>
      <c r="G18" s="85"/>
      <c r="H18" s="85"/>
      <c r="I18" s="103"/>
      <c r="J18" s="92" t="str">
        <f>W13</f>
        <v>3</v>
      </c>
      <c r="K18" s="88"/>
      <c r="L18" s="91"/>
      <c r="M18" s="88"/>
      <c r="N18" s="91"/>
      <c r="O18" s="88"/>
      <c r="P18" s="93">
        <f>Q13</f>
        <v>0</v>
      </c>
      <c r="Q18" s="446"/>
      <c r="R18" s="447"/>
      <c r="S18" s="447"/>
      <c r="T18" s="447"/>
      <c r="U18" s="447"/>
      <c r="V18" s="447"/>
      <c r="W18" s="448"/>
      <c r="X18" s="78" t="str">
        <f>IF(X16=0,0,IF(X16=AD16,1,IF(X16&lt;&gt;"",IF(X16&gt;AD16,"3","0"),"")))</f>
        <v>3</v>
      </c>
      <c r="Y18" s="114"/>
      <c r="Z18" s="125"/>
      <c r="AA18" s="88"/>
      <c r="AB18" s="125"/>
      <c r="AC18" s="114"/>
      <c r="AD18" s="80">
        <f>IF(AD16=0,0,IF(AD16=X16,1,IF(AD16&lt;&gt;"",IF(X16&lt;AD16,"3","0"),"")))</f>
        <v>0</v>
      </c>
      <c r="AE18" s="236">
        <f>IF(AE16=0,0,IF(AE16=AK16,1,IF(AE16&lt;&gt;"",IF(AE16&gt;AK16,"3","0"),"")))</f>
        <v>0</v>
      </c>
      <c r="AF18" s="238"/>
      <c r="AG18" s="239"/>
      <c r="AH18" s="240"/>
      <c r="AI18" s="241"/>
      <c r="AJ18" s="238"/>
      <c r="AK18" s="237">
        <f>IF(AK16=0,0,IF(AK16=AE16,1,IF(AK16&lt;&gt;"",IF(AE16&lt;AK16,"3","0"),"")))</f>
        <v>0</v>
      </c>
      <c r="AL18" s="421"/>
      <c r="AM18" s="422"/>
      <c r="AN18" s="469"/>
      <c r="AO18" s="470"/>
      <c r="AP18" s="466"/>
      <c r="AQ18" s="466"/>
      <c r="AR18" s="466"/>
      <c r="AS18" s="466"/>
      <c r="AT18" s="466"/>
      <c r="AU18" s="466"/>
      <c r="AV18" s="466"/>
      <c r="AW18" s="466"/>
      <c r="AX18" s="466"/>
      <c r="AY18" s="468"/>
      <c r="AZ18" s="468"/>
      <c r="BA18" s="468"/>
    </row>
    <row r="19" spans="2:54" ht="24" customHeight="1" thickBot="1">
      <c r="B19" s="27"/>
      <c r="C19" s="109">
        <v>7</v>
      </c>
      <c r="D19" s="110"/>
      <c r="E19" s="110"/>
      <c r="F19" s="110"/>
      <c r="G19" s="42"/>
      <c r="H19" s="42"/>
      <c r="I19" s="108"/>
      <c r="J19" s="58"/>
      <c r="K19" s="58"/>
      <c r="L19" s="59"/>
      <c r="M19" s="60"/>
      <c r="N19" s="59"/>
      <c r="O19" s="58"/>
      <c r="P19" s="61"/>
      <c r="Q19" s="71"/>
      <c r="R19" s="58"/>
      <c r="S19" s="59"/>
      <c r="T19" s="60"/>
      <c r="U19" s="59"/>
      <c r="V19" s="58"/>
      <c r="W19" s="61"/>
      <c r="X19" s="440"/>
      <c r="Y19" s="441"/>
      <c r="Z19" s="441"/>
      <c r="AA19" s="441"/>
      <c r="AB19" s="441"/>
      <c r="AC19" s="441"/>
      <c r="AD19" s="442"/>
      <c r="AE19" s="242"/>
      <c r="AF19" s="243"/>
      <c r="AG19" s="244"/>
      <c r="AH19" s="245"/>
      <c r="AI19" s="247"/>
      <c r="AJ19" s="243"/>
      <c r="AK19" s="243"/>
      <c r="AL19" s="421"/>
      <c r="AM19" s="422"/>
      <c r="AN19" s="469" t="s">
        <v>27</v>
      </c>
      <c r="AO19" s="470"/>
      <c r="AP19" s="466">
        <f>N34</f>
        <v>2</v>
      </c>
      <c r="AQ19" s="466"/>
      <c r="AR19" s="466"/>
      <c r="AS19" s="466" t="str">
        <f>Z34</f>
        <v/>
      </c>
      <c r="AT19" s="466"/>
      <c r="AU19" s="466"/>
      <c r="AV19" s="466">
        <f>AG34</f>
        <v>2</v>
      </c>
      <c r="AW19" s="466"/>
      <c r="AX19" s="466"/>
      <c r="AY19" s="468">
        <f>AX34</f>
        <v>2</v>
      </c>
      <c r="AZ19" s="468"/>
      <c r="BA19" s="468"/>
      <c r="BB19" s="1"/>
    </row>
    <row r="20" spans="2:54" ht="24" customHeight="1" thickBot="1">
      <c r="B20" s="32"/>
      <c r="C20" s="305" t="str">
        <f>VLOOKUP(C19,参加チーム・抽選Ｎｏ!$H$13:'参加チーム・抽選Ｎｏ'!$J$28,3,FALSE)</f>
        <v>楓ヤングＶ・Ｂ・Ｃ</v>
      </c>
      <c r="D20" s="305"/>
      <c r="E20" s="305"/>
      <c r="F20" s="305"/>
      <c r="G20" s="305"/>
      <c r="H20" s="305"/>
      <c r="I20" s="111"/>
      <c r="J20" s="62"/>
      <c r="K20" s="63"/>
      <c r="L20" s="94">
        <f>AB10</f>
        <v>21</v>
      </c>
      <c r="M20" s="64" t="s">
        <v>36</v>
      </c>
      <c r="N20" s="94">
        <f>Z10</f>
        <v>7</v>
      </c>
      <c r="O20" s="63"/>
      <c r="P20" s="65"/>
      <c r="Q20" s="72"/>
      <c r="R20" s="63"/>
      <c r="S20" s="73">
        <f>AB15</f>
        <v>18</v>
      </c>
      <c r="T20" s="74" t="s">
        <v>0</v>
      </c>
      <c r="U20" s="73">
        <f>Z15</f>
        <v>21</v>
      </c>
      <c r="V20" s="63"/>
      <c r="W20" s="65"/>
      <c r="X20" s="443"/>
      <c r="Y20" s="444"/>
      <c r="Z20" s="444"/>
      <c r="AA20" s="444"/>
      <c r="AB20" s="444"/>
      <c r="AC20" s="444"/>
      <c r="AD20" s="445"/>
      <c r="AE20" s="227"/>
      <c r="AF20" s="232"/>
      <c r="AG20" s="233"/>
      <c r="AH20" s="230" t="s">
        <v>36</v>
      </c>
      <c r="AI20" s="233"/>
      <c r="AJ20" s="232"/>
      <c r="AK20" s="228"/>
      <c r="AL20" s="421"/>
      <c r="AM20" s="422"/>
      <c r="AN20" s="469"/>
      <c r="AO20" s="470"/>
      <c r="AP20" s="466"/>
      <c r="AQ20" s="466"/>
      <c r="AR20" s="466"/>
      <c r="AS20" s="466"/>
      <c r="AT20" s="466"/>
      <c r="AU20" s="466"/>
      <c r="AV20" s="466"/>
      <c r="AW20" s="466"/>
      <c r="AX20" s="466"/>
      <c r="AY20" s="468"/>
      <c r="AZ20" s="468"/>
      <c r="BA20" s="468"/>
      <c r="BB20" s="1"/>
    </row>
    <row r="21" spans="2:54" ht="24" customHeight="1" thickBot="1">
      <c r="B21" s="32"/>
      <c r="C21" s="305"/>
      <c r="D21" s="305"/>
      <c r="E21" s="305"/>
      <c r="F21" s="305"/>
      <c r="G21" s="305"/>
      <c r="H21" s="305"/>
      <c r="I21" s="111"/>
      <c r="J21" s="66">
        <f>AD11</f>
        <v>1</v>
      </c>
      <c r="K21" s="63"/>
      <c r="L21" s="94">
        <f>AB11</f>
        <v>0</v>
      </c>
      <c r="M21" s="280" t="s">
        <v>36</v>
      </c>
      <c r="N21" s="94">
        <f>Z11</f>
        <v>0</v>
      </c>
      <c r="O21" s="63"/>
      <c r="P21" s="67">
        <f>X11</f>
        <v>0</v>
      </c>
      <c r="Q21" s="75">
        <f>AD16</f>
        <v>0</v>
      </c>
      <c r="R21" s="63"/>
      <c r="S21" s="73">
        <f>AB16</f>
        <v>0</v>
      </c>
      <c r="T21" s="281" t="s">
        <v>0</v>
      </c>
      <c r="U21" s="73">
        <f>Z16</f>
        <v>0</v>
      </c>
      <c r="V21" s="63"/>
      <c r="W21" s="67">
        <f>X16</f>
        <v>1</v>
      </c>
      <c r="X21" s="443"/>
      <c r="Y21" s="444"/>
      <c r="Z21" s="444"/>
      <c r="AA21" s="444"/>
      <c r="AB21" s="444"/>
      <c r="AC21" s="444"/>
      <c r="AD21" s="445"/>
      <c r="AE21" s="234">
        <f>IF($AG$20&gt;$AI$20,"1",)+IF($AG$21&gt;$AI$21,"1",)+IF($AG$22&gt;$AI$22,"1",)</f>
        <v>0</v>
      </c>
      <c r="AF21" s="232"/>
      <c r="AG21" s="233"/>
      <c r="AH21" s="230" t="s">
        <v>36</v>
      </c>
      <c r="AI21" s="233"/>
      <c r="AJ21" s="232"/>
      <c r="AK21" s="235">
        <f>IF(AG20&lt;AI20,"1",)+IF(AG21&lt;AI21,"1",)+IF(AG22&lt;AI22,"1",)</f>
        <v>0</v>
      </c>
      <c r="AL21" s="421"/>
      <c r="AM21" s="422"/>
      <c r="AN21" s="469"/>
      <c r="AO21" s="470"/>
      <c r="AP21" s="466"/>
      <c r="AQ21" s="466"/>
      <c r="AR21" s="466"/>
      <c r="AS21" s="466"/>
      <c r="AT21" s="466"/>
      <c r="AU21" s="466"/>
      <c r="AV21" s="466"/>
      <c r="AW21" s="466"/>
      <c r="AX21" s="466"/>
      <c r="AY21" s="468"/>
      <c r="AZ21" s="468"/>
      <c r="BA21" s="468"/>
    </row>
    <row r="22" spans="2:54" ht="24" customHeight="1" thickBot="1">
      <c r="B22" s="16"/>
      <c r="C22" s="84">
        <f>IF(J21&gt;P21,"１",)+IF(Q21&gt;W21,"1",)+IF(AE21&gt;AK21,"1",)</f>
        <v>1</v>
      </c>
      <c r="D22" s="100" t="s">
        <v>4</v>
      </c>
      <c r="E22" s="84">
        <f>IF(J21&lt;P21,"1",)+IF(Q21&lt;W21,"1")+IF(AE21&lt;AK21,"1")</f>
        <v>1</v>
      </c>
      <c r="F22" s="100" t="s">
        <v>5</v>
      </c>
      <c r="G22" s="277">
        <f>IF(J21=1,"1",IF(J21=0,"0",))+IF(Q21=1,"1",IF(Q21=0,"0",))+IF(AE21=1,"1",IF(AE21=0,"0"))</f>
        <v>1</v>
      </c>
      <c r="H22" s="278" t="s">
        <v>47</v>
      </c>
      <c r="I22" s="101"/>
      <c r="J22" s="76" t="str">
        <f>AD12</f>
        <v>○</v>
      </c>
      <c r="K22" s="63"/>
      <c r="L22" s="94">
        <f>AB12</f>
        <v>0</v>
      </c>
      <c r="M22" s="64" t="s">
        <v>0</v>
      </c>
      <c r="N22" s="94">
        <f>Z12</f>
        <v>0</v>
      </c>
      <c r="O22" s="63"/>
      <c r="P22" s="80" t="str">
        <f>X12</f>
        <v>●</v>
      </c>
      <c r="Q22" s="77" t="str">
        <f>AD17</f>
        <v>●</v>
      </c>
      <c r="R22" s="63"/>
      <c r="S22" s="73">
        <f>AB17</f>
        <v>0</v>
      </c>
      <c r="T22" s="74" t="s">
        <v>0</v>
      </c>
      <c r="U22" s="73">
        <f>Z17</f>
        <v>0</v>
      </c>
      <c r="V22" s="63"/>
      <c r="W22" s="80" t="str">
        <f>X17</f>
        <v>○</v>
      </c>
      <c r="X22" s="443"/>
      <c r="Y22" s="444"/>
      <c r="Z22" s="444"/>
      <c r="AA22" s="444"/>
      <c r="AB22" s="444"/>
      <c r="AC22" s="444"/>
      <c r="AD22" s="445"/>
      <c r="AE22" s="248" t="str">
        <f>IF(AE21=AK21,"△",IF(AE21&lt;&gt;"",IF(AE21&gt;AK21,"○","●"),""))</f>
        <v>△</v>
      </c>
      <c r="AF22" s="232"/>
      <c r="AG22" s="233"/>
      <c r="AH22" s="230" t="s">
        <v>0</v>
      </c>
      <c r="AI22" s="233"/>
      <c r="AJ22" s="232"/>
      <c r="AK22" s="237" t="str">
        <f>IF(AE21=AK21,"△",IF(AE21&lt;&gt;"",IF(AE21&lt;AK21,"○","●"),""))</f>
        <v>△</v>
      </c>
      <c r="AL22" s="421"/>
      <c r="AM22" s="422"/>
      <c r="AN22" s="469"/>
      <c r="AO22" s="470"/>
      <c r="AP22" s="466"/>
      <c r="AQ22" s="466"/>
      <c r="AR22" s="466"/>
      <c r="AS22" s="466"/>
      <c r="AT22" s="466"/>
      <c r="AU22" s="466"/>
      <c r="AV22" s="466"/>
      <c r="AW22" s="466"/>
      <c r="AX22" s="466"/>
      <c r="AY22" s="468"/>
      <c r="AZ22" s="468"/>
      <c r="BA22" s="468"/>
    </row>
    <row r="23" spans="2:54" ht="24" customHeight="1" thickBot="1">
      <c r="B23" s="16"/>
      <c r="C23" s="83">
        <f>SUM(J23+Q23+AE23)</f>
        <v>3</v>
      </c>
      <c r="D23" s="83" t="s">
        <v>43</v>
      </c>
      <c r="E23" s="102"/>
      <c r="F23" s="83"/>
      <c r="G23" s="102"/>
      <c r="H23" s="102"/>
      <c r="I23" s="103"/>
      <c r="J23" s="92" t="str">
        <f>AD13</f>
        <v>3</v>
      </c>
      <c r="K23" s="88"/>
      <c r="L23" s="91"/>
      <c r="M23" s="88"/>
      <c r="N23" s="91"/>
      <c r="O23" s="88"/>
      <c r="P23" s="93">
        <f>X13</f>
        <v>0</v>
      </c>
      <c r="Q23" s="87">
        <f>AD18</f>
        <v>0</v>
      </c>
      <c r="R23" s="88"/>
      <c r="S23" s="91"/>
      <c r="T23" s="88"/>
      <c r="U23" s="91"/>
      <c r="V23" s="88"/>
      <c r="W23" s="80" t="str">
        <f>X18</f>
        <v>3</v>
      </c>
      <c r="X23" s="446"/>
      <c r="Y23" s="447"/>
      <c r="Z23" s="447"/>
      <c r="AA23" s="447"/>
      <c r="AB23" s="447"/>
      <c r="AC23" s="447"/>
      <c r="AD23" s="448"/>
      <c r="AE23" s="236">
        <f>IF(AE21=0,0,IF(AE21=AK21,1,IF(AE21&lt;&gt;"",IF(AE21&gt;AK21,"3","0"),"")))</f>
        <v>0</v>
      </c>
      <c r="AF23" s="238"/>
      <c r="AG23" s="239"/>
      <c r="AH23" s="240"/>
      <c r="AI23" s="241"/>
      <c r="AJ23" s="238"/>
      <c r="AK23" s="237">
        <f>IF(AK21=0,0,IF(AK21=AE21,1,IF(AK21&lt;&gt;"",IF(AE21&lt;AK21,"3","0"),"")))</f>
        <v>0</v>
      </c>
      <c r="AL23" s="421"/>
      <c r="AM23" s="422"/>
      <c r="AN23" s="469"/>
      <c r="AO23" s="470"/>
      <c r="AP23" s="466"/>
      <c r="AQ23" s="466"/>
      <c r="AR23" s="466"/>
      <c r="AS23" s="466"/>
      <c r="AT23" s="466"/>
      <c r="AU23" s="466"/>
      <c r="AV23" s="466"/>
      <c r="AW23" s="466"/>
      <c r="AX23" s="466"/>
      <c r="AY23" s="468"/>
      <c r="AZ23" s="468"/>
      <c r="BA23" s="468"/>
    </row>
    <row r="24" spans="2:54" ht="24" customHeight="1" thickBot="1">
      <c r="B24" s="26"/>
      <c r="C24" s="249">
        <v>0</v>
      </c>
      <c r="D24" s="250"/>
      <c r="E24" s="250"/>
      <c r="F24" s="250"/>
      <c r="G24" s="251"/>
      <c r="H24" s="251"/>
      <c r="I24" s="252"/>
      <c r="J24" s="243"/>
      <c r="K24" s="243"/>
      <c r="L24" s="253"/>
      <c r="M24" s="245"/>
      <c r="N24" s="253"/>
      <c r="O24" s="243"/>
      <c r="P24" s="254"/>
      <c r="Q24" s="242"/>
      <c r="R24" s="243"/>
      <c r="S24" s="253"/>
      <c r="T24" s="245"/>
      <c r="U24" s="253"/>
      <c r="V24" s="243"/>
      <c r="W24" s="254"/>
      <c r="X24" s="242"/>
      <c r="Y24" s="243"/>
      <c r="Z24" s="253"/>
      <c r="AA24" s="245"/>
      <c r="AB24" s="253"/>
      <c r="AC24" s="243"/>
      <c r="AD24" s="243"/>
      <c r="AE24" s="494"/>
      <c r="AF24" s="495"/>
      <c r="AG24" s="495"/>
      <c r="AH24" s="495"/>
      <c r="AI24" s="495"/>
      <c r="AJ24" s="495"/>
      <c r="AK24" s="496"/>
      <c r="AL24" s="421"/>
      <c r="AM24" s="422"/>
      <c r="AN24" s="469" t="s">
        <v>27</v>
      </c>
      <c r="AO24" s="470"/>
      <c r="AP24" s="466" t="str">
        <f>N35</f>
        <v/>
      </c>
      <c r="AQ24" s="466"/>
      <c r="AR24" s="466"/>
      <c r="AS24" s="466" t="str">
        <f>Z35</f>
        <v/>
      </c>
      <c r="AT24" s="466"/>
      <c r="AU24" s="466"/>
      <c r="AV24" s="466" t="str">
        <f>AG35</f>
        <v/>
      </c>
      <c r="AW24" s="466"/>
      <c r="AX24" s="466"/>
      <c r="AY24" s="468" t="str">
        <f>AX35</f>
        <v/>
      </c>
      <c r="AZ24" s="468"/>
      <c r="BA24" s="468"/>
    </row>
    <row r="25" spans="2:54" ht="24" customHeight="1" thickBot="1">
      <c r="B25" s="32"/>
      <c r="C25" s="510">
        <f>VLOOKUP(C24,参加チーム・抽選Ｎｏ!$H$13:'参加チーム・抽選Ｎｏ'!$J$28,3,FALSE)</f>
        <v>0</v>
      </c>
      <c r="D25" s="510"/>
      <c r="E25" s="510"/>
      <c r="F25" s="510"/>
      <c r="G25" s="510"/>
      <c r="H25" s="510"/>
      <c r="I25" s="255"/>
      <c r="J25" s="228"/>
      <c r="K25" s="232"/>
      <c r="L25" s="256">
        <f>AI10</f>
        <v>0</v>
      </c>
      <c r="M25" s="230" t="s">
        <v>36</v>
      </c>
      <c r="N25" s="256">
        <f>AG10</f>
        <v>0</v>
      </c>
      <c r="O25" s="232"/>
      <c r="P25" s="257"/>
      <c r="Q25" s="227"/>
      <c r="R25" s="232"/>
      <c r="S25" s="258">
        <f>AI15</f>
        <v>0</v>
      </c>
      <c r="T25" s="259" t="s">
        <v>0</v>
      </c>
      <c r="U25" s="258">
        <f>AG15</f>
        <v>0</v>
      </c>
      <c r="V25" s="232"/>
      <c r="W25" s="257"/>
      <c r="X25" s="227"/>
      <c r="Y25" s="232"/>
      <c r="Z25" s="258">
        <f>AI20</f>
        <v>0</v>
      </c>
      <c r="AA25" s="230" t="s">
        <v>36</v>
      </c>
      <c r="AB25" s="256">
        <f>AG20</f>
        <v>0</v>
      </c>
      <c r="AC25" s="232"/>
      <c r="AD25" s="228"/>
      <c r="AE25" s="497"/>
      <c r="AF25" s="498"/>
      <c r="AG25" s="498"/>
      <c r="AH25" s="498"/>
      <c r="AI25" s="498"/>
      <c r="AJ25" s="498"/>
      <c r="AK25" s="499"/>
      <c r="AL25" s="421"/>
      <c r="AM25" s="422"/>
      <c r="AN25" s="469"/>
      <c r="AO25" s="470"/>
      <c r="AP25" s="466"/>
      <c r="AQ25" s="466"/>
      <c r="AR25" s="466"/>
      <c r="AS25" s="466"/>
      <c r="AT25" s="466"/>
      <c r="AU25" s="466"/>
      <c r="AV25" s="466"/>
      <c r="AW25" s="466"/>
      <c r="AX25" s="466"/>
      <c r="AY25" s="468"/>
      <c r="AZ25" s="468"/>
      <c r="BA25" s="468"/>
    </row>
    <row r="26" spans="2:54" ht="24" customHeight="1" thickBot="1">
      <c r="B26" s="32"/>
      <c r="C26" s="510"/>
      <c r="D26" s="510"/>
      <c r="E26" s="510"/>
      <c r="F26" s="510"/>
      <c r="G26" s="510"/>
      <c r="H26" s="510"/>
      <c r="I26" s="255"/>
      <c r="J26" s="260">
        <f>AK11</f>
        <v>0</v>
      </c>
      <c r="K26" s="232"/>
      <c r="L26" s="256">
        <f>AI11</f>
        <v>0</v>
      </c>
      <c r="M26" s="230" t="s">
        <v>36</v>
      </c>
      <c r="N26" s="256">
        <f>AG11</f>
        <v>0</v>
      </c>
      <c r="O26" s="232"/>
      <c r="P26" s="261">
        <f>AE11</f>
        <v>0</v>
      </c>
      <c r="Q26" s="262">
        <f>AK16</f>
        <v>0</v>
      </c>
      <c r="R26" s="232"/>
      <c r="S26" s="258">
        <f>AI16</f>
        <v>0</v>
      </c>
      <c r="T26" s="259" t="s">
        <v>0</v>
      </c>
      <c r="U26" s="258">
        <f>AG16</f>
        <v>0</v>
      </c>
      <c r="V26" s="232"/>
      <c r="W26" s="261">
        <f>AE16</f>
        <v>0</v>
      </c>
      <c r="X26" s="262">
        <f>AK21</f>
        <v>0</v>
      </c>
      <c r="Y26" s="232"/>
      <c r="Z26" s="258">
        <f>AI21</f>
        <v>0</v>
      </c>
      <c r="AA26" s="230" t="s">
        <v>36</v>
      </c>
      <c r="AB26" s="256">
        <f>AG21</f>
        <v>0</v>
      </c>
      <c r="AC26" s="232"/>
      <c r="AD26" s="263">
        <f>AE21</f>
        <v>0</v>
      </c>
      <c r="AE26" s="497"/>
      <c r="AF26" s="498"/>
      <c r="AG26" s="498"/>
      <c r="AH26" s="498"/>
      <c r="AI26" s="498"/>
      <c r="AJ26" s="498"/>
      <c r="AK26" s="499"/>
      <c r="AL26" s="421"/>
      <c r="AM26" s="422"/>
      <c r="AN26" s="469"/>
      <c r="AO26" s="470"/>
      <c r="AP26" s="466"/>
      <c r="AQ26" s="466"/>
      <c r="AR26" s="466"/>
      <c r="AS26" s="466"/>
      <c r="AT26" s="466"/>
      <c r="AU26" s="466"/>
      <c r="AV26" s="466"/>
      <c r="AW26" s="466"/>
      <c r="AX26" s="466"/>
      <c r="AY26" s="468"/>
      <c r="AZ26" s="468"/>
      <c r="BA26" s="468"/>
    </row>
    <row r="27" spans="2:54" ht="24" customHeight="1" thickBot="1">
      <c r="B27" s="16"/>
      <c r="C27" s="256">
        <f>IF(J26&gt;P26,"１",)+IF(Q26&gt;W26,"1",)+IF(X26&gt;AD26,"1",)</f>
        <v>0</v>
      </c>
      <c r="D27" s="264" t="s">
        <v>4</v>
      </c>
      <c r="E27" s="256">
        <f>IF(J26&lt;P26,"1",)+IF(Q26&lt;W26,"1")+IF(X26&lt;AD26,"1")</f>
        <v>0</v>
      </c>
      <c r="F27" s="264" t="s">
        <v>5</v>
      </c>
      <c r="G27" s="256">
        <f>IF(J26=1,"1",IF(J26=0,"0",))+IF(Q26=1,"1",IF(Q26=0,"0",))+IF(X26=1,"1",IF(X26=0,"0"))</f>
        <v>0</v>
      </c>
      <c r="H27" s="264" t="s">
        <v>47</v>
      </c>
      <c r="I27" s="265"/>
      <c r="J27" s="266" t="str">
        <f>AK12</f>
        <v>△</v>
      </c>
      <c r="K27" s="232"/>
      <c r="L27" s="256">
        <f>AI12</f>
        <v>0</v>
      </c>
      <c r="M27" s="230" t="s">
        <v>0</v>
      </c>
      <c r="N27" s="256">
        <f>AG12</f>
        <v>0</v>
      </c>
      <c r="O27" s="232"/>
      <c r="P27" s="237" t="str">
        <f>AE12</f>
        <v>△</v>
      </c>
      <c r="Q27" s="236" t="str">
        <f>AK17</f>
        <v>△</v>
      </c>
      <c r="R27" s="232"/>
      <c r="S27" s="258">
        <f>AI17</f>
        <v>0</v>
      </c>
      <c r="T27" s="259" t="s">
        <v>0</v>
      </c>
      <c r="U27" s="258">
        <f>AG17</f>
        <v>0</v>
      </c>
      <c r="V27" s="232"/>
      <c r="W27" s="237" t="str">
        <f>AE17</f>
        <v>△</v>
      </c>
      <c r="X27" s="236" t="str">
        <f>AK22</f>
        <v>△</v>
      </c>
      <c r="Y27" s="232"/>
      <c r="Z27" s="258">
        <f>AI22</f>
        <v>0</v>
      </c>
      <c r="AA27" s="230" t="s">
        <v>0</v>
      </c>
      <c r="AB27" s="256">
        <f>AG22</f>
        <v>0</v>
      </c>
      <c r="AC27" s="232"/>
      <c r="AD27" s="267" t="str">
        <f>AE22</f>
        <v>△</v>
      </c>
      <c r="AE27" s="497"/>
      <c r="AF27" s="498"/>
      <c r="AG27" s="498"/>
      <c r="AH27" s="498"/>
      <c r="AI27" s="498"/>
      <c r="AJ27" s="498"/>
      <c r="AK27" s="499"/>
      <c r="AL27" s="421"/>
      <c r="AM27" s="422"/>
      <c r="AN27" s="469"/>
      <c r="AO27" s="470"/>
      <c r="AP27" s="466"/>
      <c r="AQ27" s="466"/>
      <c r="AR27" s="466"/>
      <c r="AS27" s="466"/>
      <c r="AT27" s="466"/>
      <c r="AU27" s="466"/>
      <c r="AV27" s="466"/>
      <c r="AW27" s="466"/>
      <c r="AX27" s="466"/>
      <c r="AY27" s="468"/>
      <c r="AZ27" s="468"/>
      <c r="BA27" s="468"/>
    </row>
    <row r="28" spans="2:54" ht="24" customHeight="1" thickBot="1">
      <c r="B28" s="17"/>
      <c r="C28" s="268">
        <f>SUM(J28+Q28+X28)</f>
        <v>0</v>
      </c>
      <c r="D28" s="268" t="s">
        <v>43</v>
      </c>
      <c r="E28" s="269"/>
      <c r="F28" s="268"/>
      <c r="G28" s="269"/>
      <c r="H28" s="269"/>
      <c r="I28" s="270"/>
      <c r="J28" s="271">
        <f>AK13</f>
        <v>0</v>
      </c>
      <c r="K28" s="240"/>
      <c r="L28" s="268"/>
      <c r="M28" s="240"/>
      <c r="N28" s="268"/>
      <c r="O28" s="240"/>
      <c r="P28" s="272">
        <f>AE13</f>
        <v>0</v>
      </c>
      <c r="Q28" s="273">
        <f>AK18</f>
        <v>0</v>
      </c>
      <c r="R28" s="240"/>
      <c r="S28" s="268"/>
      <c r="T28" s="240"/>
      <c r="U28" s="268"/>
      <c r="V28" s="240"/>
      <c r="W28" s="272">
        <f>AE18</f>
        <v>0</v>
      </c>
      <c r="X28" s="273">
        <f>AK23</f>
        <v>0</v>
      </c>
      <c r="Y28" s="240"/>
      <c r="Z28" s="268"/>
      <c r="AA28" s="240"/>
      <c r="AB28" s="268"/>
      <c r="AC28" s="240"/>
      <c r="AD28" s="274">
        <f>AE23</f>
        <v>0</v>
      </c>
      <c r="AE28" s="500"/>
      <c r="AF28" s="501"/>
      <c r="AG28" s="501"/>
      <c r="AH28" s="501"/>
      <c r="AI28" s="501"/>
      <c r="AJ28" s="501"/>
      <c r="AK28" s="502"/>
      <c r="AL28" s="421"/>
      <c r="AM28" s="422"/>
      <c r="AN28" s="469"/>
      <c r="AO28" s="470"/>
      <c r="AP28" s="466"/>
      <c r="AQ28" s="466"/>
      <c r="AR28" s="466"/>
      <c r="AS28" s="466"/>
      <c r="AT28" s="466"/>
      <c r="AU28" s="466"/>
      <c r="AV28" s="466"/>
      <c r="AW28" s="466"/>
      <c r="AX28" s="466"/>
      <c r="AY28" s="468"/>
      <c r="AZ28" s="468"/>
      <c r="BA28" s="468"/>
    </row>
    <row r="29" spans="2:54" ht="18.95" customHeight="1" thickBot="1">
      <c r="B29" s="1"/>
      <c r="C29" s="1"/>
      <c r="D29" s="4"/>
      <c r="E29" s="5"/>
      <c r="F29" s="4"/>
      <c r="G29" s="13"/>
      <c r="H29" s="13"/>
      <c r="I29" s="1"/>
      <c r="J29" s="19"/>
      <c r="K29" s="19"/>
      <c r="L29" s="19"/>
      <c r="M29" s="19"/>
      <c r="N29" s="19"/>
      <c r="O29" s="19"/>
      <c r="P29" s="19"/>
      <c r="Q29" s="19"/>
      <c r="R29" s="19"/>
      <c r="S29" s="23"/>
      <c r="T29" s="23"/>
      <c r="U29" s="23"/>
      <c r="V29" s="19"/>
      <c r="W29" s="24"/>
      <c r="X29" s="19"/>
      <c r="Y29" s="19"/>
      <c r="Z29" s="21"/>
      <c r="AA29" s="23"/>
      <c r="AB29" s="23"/>
      <c r="AC29" s="19"/>
      <c r="AD29" s="19"/>
      <c r="AE29" s="19"/>
      <c r="AF29" s="19"/>
      <c r="AG29" s="23"/>
      <c r="AH29" s="23"/>
      <c r="AI29" s="23"/>
      <c r="AJ29" s="19"/>
      <c r="AK29" s="19"/>
      <c r="AL29" s="19"/>
      <c r="AM29" s="19"/>
      <c r="AN29" s="23"/>
      <c r="AO29" s="23"/>
      <c r="AP29" s="23"/>
      <c r="AQ29" s="19"/>
      <c r="AR29" s="19"/>
      <c r="AS29" s="23"/>
      <c r="AT29" s="23"/>
      <c r="AU29" s="23"/>
      <c r="AV29" s="23"/>
      <c r="AW29" s="23"/>
      <c r="AX29" s="23"/>
      <c r="AY29" s="21"/>
      <c r="AZ29" s="21"/>
    </row>
    <row r="30" spans="2:54" ht="24" customHeight="1">
      <c r="B30" s="309"/>
      <c r="C30" s="310"/>
      <c r="D30" s="310"/>
      <c r="E30" s="310"/>
      <c r="F30" s="310"/>
      <c r="G30" s="310"/>
      <c r="H30" s="310"/>
      <c r="I30" s="311"/>
      <c r="J30" s="321" t="s">
        <v>14</v>
      </c>
      <c r="K30" s="322"/>
      <c r="L30" s="322"/>
      <c r="M30" s="323"/>
      <c r="N30" s="327" t="s">
        <v>11</v>
      </c>
      <c r="O30" s="328"/>
      <c r="P30" s="329"/>
      <c r="Q30" s="321" t="s">
        <v>8</v>
      </c>
      <c r="R30" s="322"/>
      <c r="S30" s="322"/>
      <c r="T30" s="367" t="s">
        <v>9</v>
      </c>
      <c r="U30" s="322"/>
      <c r="V30" s="368"/>
      <c r="W30" s="361" t="s">
        <v>1</v>
      </c>
      <c r="X30" s="361"/>
      <c r="Y30" s="362"/>
      <c r="Z30" s="327" t="s">
        <v>1</v>
      </c>
      <c r="AA30" s="328"/>
      <c r="AB30" s="328"/>
      <c r="AC30" s="329"/>
      <c r="AD30" s="321" t="s">
        <v>17</v>
      </c>
      <c r="AE30" s="322"/>
      <c r="AF30" s="323"/>
      <c r="AG30" s="327" t="s">
        <v>7</v>
      </c>
      <c r="AH30" s="328"/>
      <c r="AI30" s="329"/>
      <c r="AJ30" s="321" t="s">
        <v>2</v>
      </c>
      <c r="AK30" s="322"/>
      <c r="AL30" s="322"/>
      <c r="AM30" s="368"/>
      <c r="AN30" s="367" t="s">
        <v>3</v>
      </c>
      <c r="AO30" s="322"/>
      <c r="AP30" s="368"/>
      <c r="AQ30" s="388" t="s">
        <v>13</v>
      </c>
      <c r="AR30" s="389"/>
      <c r="AS30" s="389"/>
      <c r="AT30" s="390"/>
      <c r="AU30" s="321" t="s">
        <v>28</v>
      </c>
      <c r="AV30" s="322"/>
      <c r="AW30" s="323"/>
      <c r="AX30" s="327" t="s">
        <v>40</v>
      </c>
      <c r="AY30" s="328"/>
      <c r="AZ30" s="328"/>
      <c r="BA30" s="329"/>
      <c r="BB30" s="22"/>
    </row>
    <row r="31" spans="2:54" ht="24" customHeight="1" thickBot="1">
      <c r="B31" s="312"/>
      <c r="C31" s="313"/>
      <c r="D31" s="313"/>
      <c r="E31" s="313"/>
      <c r="F31" s="313"/>
      <c r="G31" s="313"/>
      <c r="H31" s="313"/>
      <c r="I31" s="314"/>
      <c r="J31" s="324"/>
      <c r="K31" s="325"/>
      <c r="L31" s="325"/>
      <c r="M31" s="326"/>
      <c r="N31" s="315" t="s">
        <v>10</v>
      </c>
      <c r="O31" s="316"/>
      <c r="P31" s="317"/>
      <c r="Q31" s="324"/>
      <c r="R31" s="325"/>
      <c r="S31" s="325"/>
      <c r="T31" s="369"/>
      <c r="U31" s="325"/>
      <c r="V31" s="370"/>
      <c r="W31" s="363"/>
      <c r="X31" s="363"/>
      <c r="Y31" s="364"/>
      <c r="Z31" s="315" t="s">
        <v>6</v>
      </c>
      <c r="AA31" s="316"/>
      <c r="AB31" s="316"/>
      <c r="AC31" s="317"/>
      <c r="AD31" s="324"/>
      <c r="AE31" s="325"/>
      <c r="AF31" s="326"/>
      <c r="AG31" s="315" t="s">
        <v>6</v>
      </c>
      <c r="AH31" s="316"/>
      <c r="AI31" s="317"/>
      <c r="AJ31" s="324"/>
      <c r="AK31" s="325"/>
      <c r="AL31" s="325"/>
      <c r="AM31" s="370"/>
      <c r="AN31" s="369"/>
      <c r="AO31" s="325"/>
      <c r="AP31" s="370"/>
      <c r="AQ31" s="391" t="s">
        <v>12</v>
      </c>
      <c r="AR31" s="392"/>
      <c r="AS31" s="392"/>
      <c r="AT31" s="393"/>
      <c r="AU31" s="324"/>
      <c r="AV31" s="325"/>
      <c r="AW31" s="326"/>
      <c r="AX31" s="315" t="s">
        <v>22</v>
      </c>
      <c r="AY31" s="316"/>
      <c r="AZ31" s="316"/>
      <c r="BA31" s="317"/>
      <c r="BB31" s="22"/>
    </row>
    <row r="32" spans="2:54" ht="24" customHeight="1" thickBot="1">
      <c r="B32" s="33"/>
      <c r="C32" s="308" t="str">
        <f>C10</f>
        <v>Ｂｅｓｔ　ＢｕｄｄｉｅｓＲｅｄ</v>
      </c>
      <c r="D32" s="308"/>
      <c r="E32" s="308"/>
      <c r="F32" s="308"/>
      <c r="G32" s="308"/>
      <c r="H32" s="308"/>
      <c r="I32" s="40"/>
      <c r="J32" s="338">
        <f>C13</f>
        <v>0</v>
      </c>
      <c r="K32" s="339"/>
      <c r="L32" s="339"/>
      <c r="M32" s="340"/>
      <c r="N32" s="318" t="str">
        <f>IF(OR(J32="",J32=0),"",RANK(J32,$J32:$J35))</f>
        <v/>
      </c>
      <c r="O32" s="319"/>
      <c r="P32" s="320"/>
      <c r="Q32" s="336">
        <f>SUM(Q11+X11+AE11)</f>
        <v>0</v>
      </c>
      <c r="R32" s="337"/>
      <c r="S32" s="337"/>
      <c r="T32" s="371">
        <f>SUM(W11+AD11+AK11)</f>
        <v>2</v>
      </c>
      <c r="U32" s="337"/>
      <c r="V32" s="372"/>
      <c r="W32" s="365">
        <f>IF(Q32=0,T32*0,IF(T32=0,Q32*1,IF(OR(Q32="",Q32=0),"",Q32-T32)))</f>
        <v>0</v>
      </c>
      <c r="X32" s="365"/>
      <c r="Y32" s="366"/>
      <c r="Z32" s="318" t="str">
        <f>IF(OR(W32="",W32=0),"",RANK(W32,$W32:$W35))</f>
        <v/>
      </c>
      <c r="AA32" s="319"/>
      <c r="AB32" s="319"/>
      <c r="AC32" s="320"/>
      <c r="AD32" s="385">
        <f>IF(Q32=0,T32*0,IF(T32=0,Q32*1,IF(OR(Q32="",Q32=0),"",Q32/T32)))</f>
        <v>0</v>
      </c>
      <c r="AE32" s="386"/>
      <c r="AF32" s="387"/>
      <c r="AG32" s="318" t="str">
        <f>IF(OR(AD32="",AD32=0),"",RANK(AD32,$AD32:$AD35))</f>
        <v/>
      </c>
      <c r="AH32" s="319"/>
      <c r="AI32" s="320"/>
      <c r="AJ32" s="336">
        <f>SUM(S9:S13)+SUM(Z9:Z13)+SUM(AG9:AG13)</f>
        <v>14</v>
      </c>
      <c r="AK32" s="337"/>
      <c r="AL32" s="337"/>
      <c r="AM32" s="337"/>
      <c r="AN32" s="371">
        <f>SUM(U9:U13)+SUM(AB9:AB13)+SUM(AI9:AI13)</f>
        <v>42</v>
      </c>
      <c r="AO32" s="337"/>
      <c r="AP32" s="372"/>
      <c r="AQ32" s="339">
        <f>IF(AJ32=0,"",AJ32-AN32)</f>
        <v>-28</v>
      </c>
      <c r="AR32" s="339"/>
      <c r="AS32" s="339"/>
      <c r="AT32" s="340"/>
      <c r="AU32" s="385">
        <f>IF(AJ32=0,AN32*0,IF(AN32=0,AJ32*1,IF(OR(AJ32="",AJ32=0),"",AJ32/AN32)))</f>
        <v>0.33333333333333331</v>
      </c>
      <c r="AV32" s="386"/>
      <c r="AW32" s="387"/>
      <c r="AX32" s="318">
        <f>IF(OR(AU32="",AU32=0),"",RANK(AU32,$AU32:$AU35))</f>
        <v>3</v>
      </c>
      <c r="AY32" s="319"/>
      <c r="AZ32" s="319"/>
      <c r="BA32" s="320"/>
      <c r="BB32" s="22"/>
    </row>
    <row r="33" spans="2:54" ht="24" customHeight="1" thickBot="1">
      <c r="B33" s="33"/>
      <c r="C33" s="307" t="str">
        <f>C15</f>
        <v>ＴＶＣ　Ｊｒ</v>
      </c>
      <c r="D33" s="307"/>
      <c r="E33" s="307"/>
      <c r="F33" s="307"/>
      <c r="G33" s="307"/>
      <c r="H33" s="307"/>
      <c r="I33" s="40"/>
      <c r="J33" s="297">
        <f>C18</f>
        <v>6</v>
      </c>
      <c r="K33" s="298"/>
      <c r="L33" s="298"/>
      <c r="M33" s="299"/>
      <c r="N33" s="300">
        <f>IF(OR(J33="",J33=0),"",RANK(J33,$J32:$J35))</f>
        <v>1</v>
      </c>
      <c r="O33" s="301"/>
      <c r="P33" s="302"/>
      <c r="Q33" s="303">
        <f>SUM(J16+X16+AE16)</f>
        <v>2</v>
      </c>
      <c r="R33" s="304"/>
      <c r="S33" s="304"/>
      <c r="T33" s="373">
        <f>SUM(P16+AD16+AK16)</f>
        <v>0</v>
      </c>
      <c r="U33" s="304"/>
      <c r="V33" s="374"/>
      <c r="W33" s="298">
        <f>IF(Q33=0,T33*0,IF(T33=0,Q33*1,IF(OR(Q33="",Q33=0),"",Q33-T33)))</f>
        <v>2</v>
      </c>
      <c r="X33" s="298"/>
      <c r="Y33" s="299"/>
      <c r="Z33" s="300">
        <f>IF(OR(W33="",W33=0),"",RANK(W33,$W32:$W35))</f>
        <v>1</v>
      </c>
      <c r="AA33" s="301"/>
      <c r="AB33" s="301"/>
      <c r="AC33" s="302"/>
      <c r="AD33" s="358">
        <f>IF(Q33=0,T33*0,IF(T33=0,Q33*1,IF(OR(Q33="",Q33=0),"",Q33/T33)))</f>
        <v>2</v>
      </c>
      <c r="AE33" s="359"/>
      <c r="AF33" s="360"/>
      <c r="AG33" s="300">
        <f>IF(OR(AD33="",AD33=0),"",RANK(AD33,$AD32:$AD35))</f>
        <v>1</v>
      </c>
      <c r="AH33" s="301"/>
      <c r="AI33" s="302"/>
      <c r="AJ33" s="303">
        <f>SUM(L14:L18)+SUM(Z14:Z18)+SUM(AG14:AG18)</f>
        <v>42</v>
      </c>
      <c r="AK33" s="304"/>
      <c r="AL33" s="304"/>
      <c r="AM33" s="304"/>
      <c r="AN33" s="373">
        <f>SUM(N14:N18)+SUM(AB14:AB18)+SUM(AI14:AI18)</f>
        <v>25</v>
      </c>
      <c r="AO33" s="304"/>
      <c r="AP33" s="374"/>
      <c r="AQ33" s="298">
        <f>IF(AJ33=0,"",AJ33-AN33)</f>
        <v>17</v>
      </c>
      <c r="AR33" s="298"/>
      <c r="AS33" s="298"/>
      <c r="AT33" s="299"/>
      <c r="AU33" s="358">
        <f>IF(AJ33=0,AN33*0,IF(AN33=0,AJ33*1,IF(OR(AJ33="",AJ33=0),"",AJ33/AN33)))</f>
        <v>1.68</v>
      </c>
      <c r="AV33" s="359"/>
      <c r="AW33" s="360"/>
      <c r="AX33" s="318">
        <f>IF(OR(AU33="",AU33=0),"",RANK(AU33,$AU32:$AU35))</f>
        <v>1</v>
      </c>
      <c r="AY33" s="319"/>
      <c r="AZ33" s="319"/>
      <c r="BA33" s="320"/>
      <c r="BB33" s="22"/>
    </row>
    <row r="34" spans="2:54" ht="24" customHeight="1" thickBot="1">
      <c r="B34" s="33"/>
      <c r="C34" s="307" t="str">
        <f>C20</f>
        <v>楓ヤングＶ・Ｂ・Ｃ</v>
      </c>
      <c r="D34" s="307"/>
      <c r="E34" s="307"/>
      <c r="F34" s="307"/>
      <c r="G34" s="307"/>
      <c r="H34" s="307"/>
      <c r="I34" s="40"/>
      <c r="J34" s="330">
        <f>C23</f>
        <v>3</v>
      </c>
      <c r="K34" s="331"/>
      <c r="L34" s="331"/>
      <c r="M34" s="332"/>
      <c r="N34" s="346">
        <f>IF(OR(J34="",J34=0),"",RANK(J34,$J32:$J35))</f>
        <v>2</v>
      </c>
      <c r="O34" s="347"/>
      <c r="P34" s="348"/>
      <c r="Q34" s="303">
        <f>SUM(J21+Q21+AE21)</f>
        <v>1</v>
      </c>
      <c r="R34" s="304"/>
      <c r="S34" s="304"/>
      <c r="T34" s="373">
        <f>SUM(P21+W21+AK21)</f>
        <v>1</v>
      </c>
      <c r="U34" s="304"/>
      <c r="V34" s="374"/>
      <c r="W34" s="298">
        <f>IF(Q34=0,T34*0,IF(T34=0,Q34*1,IF(OR(Q34="",Q34=0),"",Q34-T34)))</f>
        <v>0</v>
      </c>
      <c r="X34" s="298"/>
      <c r="Y34" s="299"/>
      <c r="Z34" s="300" t="str">
        <f>IF(OR(W34="",W34=0),"",RANK(W34,$W32:$W35))</f>
        <v/>
      </c>
      <c r="AA34" s="301"/>
      <c r="AB34" s="301"/>
      <c r="AC34" s="302"/>
      <c r="AD34" s="358">
        <f>IF(Q34=0,T34*0,IF(T34=0,Q34*1,IF(OR(Q34="",Q34=0),"",Q34/T34)))</f>
        <v>1</v>
      </c>
      <c r="AE34" s="359"/>
      <c r="AF34" s="360"/>
      <c r="AG34" s="300">
        <f>IF(OR(AD34="",AD34=0),"",RANK(AD34,$AD32:$AD35))</f>
        <v>2</v>
      </c>
      <c r="AH34" s="301"/>
      <c r="AI34" s="302"/>
      <c r="AJ34" s="303">
        <f>SUM(L19:L23)+SUM(S19:S23)+SUM(AG19:AG23)</f>
        <v>39</v>
      </c>
      <c r="AK34" s="304"/>
      <c r="AL34" s="304"/>
      <c r="AM34" s="304"/>
      <c r="AN34" s="404">
        <f>SUM(N19:N23)+SUM(U19:U23)+SUM(AI19:AI23)</f>
        <v>28</v>
      </c>
      <c r="AO34" s="405"/>
      <c r="AP34" s="406"/>
      <c r="AQ34" s="298">
        <f>IF(AJ34=0,"",AJ34-AN34)</f>
        <v>11</v>
      </c>
      <c r="AR34" s="298"/>
      <c r="AS34" s="298"/>
      <c r="AT34" s="299"/>
      <c r="AU34" s="358">
        <f>IF(AJ34=0,AN34*0,IF(AN34=0,AJ34*1,IF(OR(AJ34="",AJ34=0),"",AJ34/AN34)))</f>
        <v>1.3928571428571428</v>
      </c>
      <c r="AV34" s="359"/>
      <c r="AW34" s="360"/>
      <c r="AX34" s="318">
        <f>IF(OR(AU34="",AU34=0),"",RANK(AU34,$AU32:$AU35))</f>
        <v>2</v>
      </c>
      <c r="AY34" s="319"/>
      <c r="AZ34" s="319"/>
      <c r="BA34" s="320"/>
      <c r="BB34" s="30"/>
    </row>
    <row r="35" spans="2:54" ht="24" customHeight="1" thickBot="1">
      <c r="B35" s="34"/>
      <c r="C35" s="509">
        <f>C25</f>
        <v>0</v>
      </c>
      <c r="D35" s="509"/>
      <c r="E35" s="509"/>
      <c r="F35" s="509"/>
      <c r="G35" s="509"/>
      <c r="H35" s="509"/>
      <c r="I35" s="275"/>
      <c r="J35" s="486">
        <f>C28</f>
        <v>0</v>
      </c>
      <c r="K35" s="487"/>
      <c r="L35" s="487"/>
      <c r="M35" s="488"/>
      <c r="N35" s="486" t="str">
        <f>IF(OR(J35="",J35=0),"",RANK(J35,$J32:$J35))</f>
        <v/>
      </c>
      <c r="O35" s="487"/>
      <c r="P35" s="488"/>
      <c r="Q35" s="486">
        <f>SUM(J26+Q26+X26)</f>
        <v>0</v>
      </c>
      <c r="R35" s="487"/>
      <c r="S35" s="487"/>
      <c r="T35" s="489">
        <f>SUM(P26+W26+AD26)</f>
        <v>0</v>
      </c>
      <c r="U35" s="487"/>
      <c r="V35" s="490"/>
      <c r="W35" s="487">
        <f>IF(Q35=0,T35*0,IF(T35=0,Q35*1,IF(OR(Q35="",Q35=0),"",Q35-T35)))</f>
        <v>0</v>
      </c>
      <c r="X35" s="487"/>
      <c r="Y35" s="488"/>
      <c r="Z35" s="486" t="str">
        <f>IF(OR(W35="",W35=0),"",RANK(W35,$W32:$W35))</f>
        <v/>
      </c>
      <c r="AA35" s="487"/>
      <c r="AB35" s="487"/>
      <c r="AC35" s="488"/>
      <c r="AD35" s="486">
        <f>IF(Q35=0,T35*0,IF(T35=0,Q35*1,IF(OR(Q35="",Q35=0),"",Q35/T35)))</f>
        <v>0</v>
      </c>
      <c r="AE35" s="487"/>
      <c r="AF35" s="488"/>
      <c r="AG35" s="486" t="str">
        <f>IF(OR(AD35="",AD35=0),"",RANK(AD35,$AD32:$AD35))</f>
        <v/>
      </c>
      <c r="AH35" s="487"/>
      <c r="AI35" s="488"/>
      <c r="AJ35" s="486">
        <f>SUM(L24:L28)+SUM(S24:S28)+SUM(Z24:Z28)</f>
        <v>0</v>
      </c>
      <c r="AK35" s="487"/>
      <c r="AL35" s="487"/>
      <c r="AM35" s="487"/>
      <c r="AN35" s="489">
        <f>SUM(N24:N28)+SUM(U24:U28)+SUM(AB24:AB28)</f>
        <v>0</v>
      </c>
      <c r="AO35" s="487"/>
      <c r="AP35" s="490"/>
      <c r="AQ35" s="487" t="str">
        <f>IF(AJ35=0,"",AJ35-AN35)</f>
        <v/>
      </c>
      <c r="AR35" s="487"/>
      <c r="AS35" s="487"/>
      <c r="AT35" s="488"/>
      <c r="AU35" s="486">
        <f>IF(AJ35=0,AN35*0,IF(AN35=0,AJ35*1,IF(OR(AJ35="",AJ35=0),"",AJ35/AN35)))</f>
        <v>0</v>
      </c>
      <c r="AV35" s="487"/>
      <c r="AW35" s="488"/>
      <c r="AX35" s="491" t="str">
        <f>IF(OR(AU35="",AU35=0),"",RANK(AU35,$AU32:$AU35))</f>
        <v/>
      </c>
      <c r="AY35" s="492"/>
      <c r="AZ35" s="492"/>
      <c r="BA35" s="493"/>
      <c r="BB35" s="30"/>
    </row>
    <row r="36" spans="2:54" ht="24" customHeight="1">
      <c r="B36" s="6"/>
      <c r="C36" s="168"/>
      <c r="D36" s="168"/>
      <c r="E36" s="168"/>
      <c r="F36" s="168"/>
      <c r="G36" s="168"/>
      <c r="H36" s="168"/>
      <c r="I36" s="100"/>
      <c r="J36" s="143"/>
      <c r="K36" s="143"/>
      <c r="L36" s="143"/>
      <c r="M36" s="143"/>
      <c r="N36" s="140"/>
      <c r="O36" s="140"/>
      <c r="P36" s="140"/>
      <c r="Q36" s="141"/>
      <c r="R36" s="141"/>
      <c r="S36" s="141"/>
      <c r="T36" s="141"/>
      <c r="U36" s="141"/>
      <c r="V36" s="141"/>
      <c r="W36" s="143"/>
      <c r="X36" s="143"/>
      <c r="Y36" s="143"/>
      <c r="Z36" s="140"/>
      <c r="AA36" s="140"/>
      <c r="AB36" s="140"/>
      <c r="AC36" s="140"/>
      <c r="AD36" s="169"/>
      <c r="AE36" s="169"/>
      <c r="AF36" s="169"/>
      <c r="AG36" s="170"/>
      <c r="AH36" s="170"/>
      <c r="AI36" s="170"/>
      <c r="AJ36" s="141"/>
      <c r="AK36" s="141"/>
      <c r="AL36" s="141"/>
      <c r="AM36" s="141"/>
      <c r="AN36" s="141"/>
      <c r="AO36" s="141"/>
      <c r="AP36" s="141"/>
      <c r="AQ36" s="143"/>
      <c r="AR36" s="143"/>
      <c r="AS36" s="143"/>
      <c r="AT36" s="143"/>
      <c r="AU36" s="169"/>
      <c r="AV36" s="169"/>
      <c r="AW36" s="169"/>
      <c r="AX36" s="140"/>
      <c r="AY36" s="140"/>
      <c r="AZ36" s="140"/>
      <c r="BA36" s="140"/>
      <c r="BB36" s="30"/>
    </row>
    <row r="37" spans="2:54" ht="16.5" customHeight="1">
      <c r="B37" s="295" t="s">
        <v>23</v>
      </c>
      <c r="C37" s="295"/>
      <c r="D37" s="295"/>
      <c r="E37" s="295"/>
      <c r="F37" s="7"/>
      <c r="G37" s="7"/>
      <c r="H37" s="7"/>
      <c r="I37" s="7"/>
      <c r="J37" s="28"/>
      <c r="K37" s="28"/>
      <c r="L37" s="28"/>
      <c r="M37" s="28"/>
      <c r="N37" s="21"/>
      <c r="O37" s="21"/>
      <c r="P37" s="21"/>
      <c r="Q37" s="20"/>
      <c r="R37" s="20"/>
      <c r="S37" s="20"/>
      <c r="T37" s="20"/>
      <c r="U37" s="20"/>
      <c r="V37" s="20"/>
      <c r="W37" s="20"/>
      <c r="X37" s="28"/>
      <c r="Y37" s="28"/>
      <c r="Z37" s="28"/>
      <c r="AA37" s="31"/>
      <c r="AB37" s="31"/>
      <c r="AC37" s="31"/>
      <c r="AD37" s="31"/>
      <c r="AE37" s="21"/>
      <c r="AF37" s="21"/>
      <c r="AG37" s="21"/>
      <c r="AH37" s="21"/>
      <c r="AI37" s="20"/>
      <c r="AJ37" s="20"/>
      <c r="AK37" s="20"/>
      <c r="AL37" s="20"/>
      <c r="AM37" s="20"/>
      <c r="AN37" s="20"/>
      <c r="AO37" s="28"/>
      <c r="AP37" s="28"/>
      <c r="AQ37" s="28"/>
      <c r="AR37" s="30"/>
      <c r="AS37" s="30"/>
      <c r="AT37" s="30"/>
      <c r="AU37" s="21"/>
      <c r="AV37" s="21"/>
      <c r="AW37" s="21"/>
      <c r="AX37" s="21"/>
      <c r="AY37" s="30"/>
      <c r="AZ37" s="30"/>
      <c r="BA37" s="30"/>
      <c r="BB37" s="30"/>
    </row>
    <row r="38" spans="2:54" ht="16.5" customHeight="1">
      <c r="B38" s="295"/>
      <c r="C38" s="295"/>
      <c r="D38" s="295"/>
      <c r="E38" s="295"/>
      <c r="F38" s="11"/>
      <c r="G38" s="29"/>
      <c r="H38" s="29"/>
      <c r="I38" s="29"/>
      <c r="J38" s="29"/>
      <c r="K38" s="29"/>
      <c r="L38" s="29"/>
      <c r="M38" s="29"/>
      <c r="N38" s="29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3"/>
      <c r="AP38" s="3"/>
      <c r="AQ38" s="3"/>
      <c r="AR38" s="3"/>
      <c r="AS38" s="3"/>
      <c r="AT38" s="3"/>
      <c r="AU38" s="3"/>
      <c r="AV38" s="3"/>
      <c r="AW38" s="3"/>
    </row>
    <row r="39" spans="2:54" ht="24" customHeight="1">
      <c r="C39" s="296" t="s">
        <v>30</v>
      </c>
      <c r="D39" s="296"/>
      <c r="E39" s="428" t="s">
        <v>79</v>
      </c>
      <c r="F39" s="428"/>
      <c r="G39" s="428"/>
      <c r="H39" s="428"/>
      <c r="I39" s="428"/>
      <c r="J39" s="428"/>
      <c r="K39" s="428"/>
      <c r="L39" s="428"/>
      <c r="M39" s="428"/>
      <c r="N39" s="148"/>
      <c r="O39" s="296" t="s">
        <v>31</v>
      </c>
      <c r="P39" s="296"/>
      <c r="Q39" s="428" t="s">
        <v>94</v>
      </c>
      <c r="R39" s="428"/>
      <c r="S39" s="428"/>
      <c r="T39" s="428"/>
      <c r="U39" s="428"/>
      <c r="V39" s="428"/>
      <c r="W39" s="428"/>
      <c r="X39" s="428"/>
      <c r="Y39" s="428"/>
      <c r="Z39" s="148"/>
      <c r="AA39" s="296" t="s">
        <v>32</v>
      </c>
      <c r="AB39" s="296"/>
      <c r="AC39" s="296"/>
      <c r="AD39" s="428" t="s">
        <v>131</v>
      </c>
      <c r="AE39" s="428"/>
      <c r="AF39" s="428"/>
      <c r="AG39" s="428"/>
      <c r="AH39" s="428"/>
      <c r="AI39" s="428"/>
      <c r="AJ39" s="428"/>
      <c r="AK39" s="428"/>
      <c r="AL39" s="148"/>
      <c r="AM39" s="429"/>
      <c r="AN39" s="429"/>
      <c r="AO39" s="429"/>
      <c r="AP39" s="430"/>
      <c r="AQ39" s="430"/>
      <c r="AR39" s="430"/>
      <c r="AS39" s="430"/>
      <c r="AT39" s="430"/>
      <c r="AU39" s="430"/>
      <c r="AV39" s="430"/>
      <c r="AW39" s="430"/>
    </row>
    <row r="40" spans="2:54" ht="24" customHeight="1">
      <c r="C40" s="142"/>
      <c r="D40" s="142"/>
      <c r="E40" s="151"/>
      <c r="F40" s="151"/>
      <c r="G40" s="151"/>
      <c r="H40" s="151"/>
      <c r="I40" s="151"/>
      <c r="J40" s="151"/>
      <c r="K40" s="151"/>
      <c r="L40" s="149"/>
      <c r="M40" s="149"/>
      <c r="N40" s="149"/>
      <c r="W40" s="18"/>
      <c r="X40" s="10"/>
      <c r="Y40" s="7"/>
      <c r="Z40" s="13"/>
      <c r="AA40" s="6"/>
      <c r="AB40" s="10"/>
      <c r="AC40" s="8"/>
    </row>
    <row r="41" spans="2:54" ht="24" customHeight="1">
      <c r="C41" s="142"/>
      <c r="D41" s="142"/>
      <c r="E41" s="152"/>
      <c r="F41" s="152"/>
      <c r="G41" s="152"/>
      <c r="H41" s="152"/>
      <c r="I41" s="152"/>
      <c r="J41" s="152"/>
      <c r="K41" s="151"/>
      <c r="L41" s="149"/>
      <c r="M41" s="149"/>
      <c r="N41" s="149"/>
      <c r="W41" s="15"/>
      <c r="X41" s="10"/>
      <c r="Y41" s="6"/>
      <c r="Z41" s="13"/>
      <c r="AA41" s="6"/>
      <c r="AB41" s="10"/>
      <c r="AC41" s="12"/>
    </row>
    <row r="42" spans="2:54" s="43" customFormat="1" ht="24" customHeight="1">
      <c r="C42" s="147"/>
      <c r="D42" s="147"/>
      <c r="E42" s="152"/>
      <c r="F42" s="152"/>
      <c r="G42" s="152"/>
      <c r="H42" s="152"/>
      <c r="I42" s="152"/>
      <c r="J42" s="152"/>
      <c r="K42" s="151"/>
      <c r="L42" s="149"/>
      <c r="M42" s="149"/>
      <c r="N42" s="149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45"/>
      <c r="AP42" s="45"/>
      <c r="AQ42" s="45"/>
      <c r="AR42" s="45"/>
      <c r="AS42" s="46"/>
      <c r="AT42" s="46"/>
      <c r="AU42" s="46"/>
      <c r="AV42" s="46"/>
      <c r="AW42" s="46"/>
    </row>
    <row r="43" spans="2:54" s="43" customFormat="1" ht="20.100000000000001" customHeight="1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</row>
    <row r="44" spans="2:54" s="43" customFormat="1" ht="20.100000000000001" customHeight="1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</row>
    <row r="45" spans="2:54" s="43" customFormat="1" ht="20.100000000000001" customHeight="1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</row>
    <row r="46" spans="2:54" s="43" customFormat="1" ht="20.100000000000001" customHeight="1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</row>
    <row r="47" spans="2:54" s="43" customFormat="1" ht="20.100000000000001" customHeight="1"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39"/>
      <c r="BA47" s="39"/>
      <c r="BB47" s="39"/>
    </row>
    <row r="48" spans="2:54" s="43" customFormat="1" ht="20.100000000000001" customHeight="1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</row>
    <row r="49" spans="3:54" s="43" customFormat="1" ht="20.100000000000001" customHeight="1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</row>
    <row r="50" spans="3:54" s="43" customFormat="1" ht="20.100000000000001" customHeight="1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</row>
    <row r="51" spans="3:54" s="43" customFormat="1" ht="20.100000000000001" customHeight="1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</row>
    <row r="52" spans="3:54" s="43" customFormat="1" ht="20.100000000000001" customHeight="1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</row>
    <row r="53" spans="3:54" s="43" customFormat="1" ht="20.100000000000001" customHeight="1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</row>
    <row r="54" spans="3:54" s="43" customFormat="1" ht="20.100000000000001" customHeight="1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</row>
    <row r="55" spans="3:54" s="43" customFormat="1" ht="20.100000000000001" customHeight="1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</row>
    <row r="56" spans="3:54" s="43" customFormat="1" ht="20.100000000000001" customHeight="1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</row>
    <row r="57" spans="3:54" s="43" customFormat="1" ht="20.100000000000001" customHeight="1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</row>
    <row r="58" spans="3:54" s="43" customFormat="1" ht="20.100000000000001" customHeight="1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</row>
    <row r="59" spans="3:54" s="43" customFormat="1" ht="20.100000000000001" customHeight="1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</row>
    <row r="60" spans="3:54" s="43" customFormat="1" ht="20.100000000000001" customHeight="1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</row>
    <row r="61" spans="3:54" s="43" customFormat="1" ht="20.100000000000001" customHeight="1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</row>
    <row r="62" spans="3:54" s="43" customFormat="1" ht="20.100000000000001" customHeight="1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</row>
    <row r="63" spans="3:54" s="43" customFormat="1" ht="20.100000000000001" customHeight="1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</row>
    <row r="64" spans="3:54" s="43" customFormat="1" ht="20.100000000000001" customHeight="1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</row>
    <row r="65" spans="3:54" s="43" customFormat="1" ht="20.100000000000001" customHeight="1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</row>
    <row r="66" spans="3:54" s="43" customFormat="1" ht="20.100000000000001" customHeight="1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</row>
    <row r="67" spans="3:54" s="43" customFormat="1" ht="20.100000000000001" customHeight="1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</row>
    <row r="68" spans="3:54" s="43" customFormat="1" ht="20.100000000000001" customHeight="1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</row>
    <row r="69" spans="3:54" s="43" customFormat="1" ht="20.100000000000001" customHeight="1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</row>
    <row r="70" spans="3:54" s="43" customFormat="1" ht="20.100000000000001" customHeight="1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</row>
    <row r="71" spans="3:54" s="43" customFormat="1" ht="20.100000000000001" customHeight="1"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</row>
    <row r="72" spans="3:54" s="43" customFormat="1" ht="20.100000000000001" customHeight="1"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</row>
    <row r="73" spans="3:54" s="43" customFormat="1" ht="20.100000000000001" customHeight="1"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</row>
    <row r="74" spans="3:54" s="43" customFormat="1" ht="20.100000000000001" customHeight="1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</row>
    <row r="75" spans="3:54" s="43" customFormat="1" ht="20.100000000000001" customHeight="1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</row>
    <row r="76" spans="3:54" s="43" customFormat="1" ht="20.100000000000001" customHeight="1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</row>
    <row r="77" spans="3:54" s="43" customFormat="1" ht="20.100000000000001" customHeight="1"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</row>
    <row r="78" spans="3:54" s="43" customFormat="1" ht="20.100000000000001" customHeight="1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</row>
    <row r="79" spans="3:54" s="43" customFormat="1" ht="20.100000000000001" customHeight="1"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</row>
    <row r="80" spans="3:54" s="43" customFormat="1" ht="20.100000000000001" customHeight="1"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</row>
    <row r="81" spans="3:54" s="43" customFormat="1" ht="20.100000000000001" customHeight="1"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</row>
    <row r="82" spans="3:54" s="43" customFormat="1" ht="20.100000000000001" customHeight="1"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</row>
    <row r="83" spans="3:54" s="43" customFormat="1" ht="20.100000000000001" customHeight="1"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</row>
    <row r="84" spans="3:54" s="43" customFormat="1" ht="20.100000000000001" customHeight="1">
      <c r="G84" s="44"/>
      <c r="H84" s="44"/>
    </row>
    <row r="85" spans="3:54" s="43" customFormat="1" ht="20.100000000000001" customHeight="1">
      <c r="G85" s="44"/>
      <c r="H85" s="44"/>
    </row>
    <row r="86" spans="3:54" s="43" customFormat="1" ht="20.100000000000001" customHeight="1">
      <c r="G86" s="44"/>
      <c r="H86" s="44"/>
    </row>
  </sheetData>
  <sheetProtection sheet="1" objects="1" scenarios="1"/>
  <mergeCells count="137">
    <mergeCell ref="E39:M39"/>
    <mergeCell ref="O39:P39"/>
    <mergeCell ref="Q39:Y39"/>
    <mergeCell ref="AA39:AC39"/>
    <mergeCell ref="AD39:AK39"/>
    <mergeCell ref="AM39:AO39"/>
    <mergeCell ref="AP39:AW39"/>
    <mergeCell ref="AS4:AV4"/>
    <mergeCell ref="AW4:BB4"/>
    <mergeCell ref="C20:H21"/>
    <mergeCell ref="Q30:S31"/>
    <mergeCell ref="Q32:S32"/>
    <mergeCell ref="J32:M32"/>
    <mergeCell ref="Q33:S33"/>
    <mergeCell ref="J30:M31"/>
    <mergeCell ref="AP19:AR23"/>
    <mergeCell ref="AY7:BA7"/>
    <mergeCell ref="AY8:BA8"/>
    <mergeCell ref="AL7:AO8"/>
    <mergeCell ref="AP7:AR8"/>
    <mergeCell ref="AS7:AU7"/>
    <mergeCell ref="AS8:AU8"/>
    <mergeCell ref="AV7:AX7"/>
    <mergeCell ref="AY9:BA13"/>
    <mergeCell ref="AV8:AX8"/>
    <mergeCell ref="AP9:AR13"/>
    <mergeCell ref="AS9:AU13"/>
    <mergeCell ref="AS14:AU18"/>
    <mergeCell ref="AV9:AX13"/>
    <mergeCell ref="AV14:AX18"/>
    <mergeCell ref="J1:AP4"/>
    <mergeCell ref="Q5:AL5"/>
    <mergeCell ref="AS5:BB5"/>
    <mergeCell ref="AN14:AO18"/>
    <mergeCell ref="AX30:BA30"/>
    <mergeCell ref="AX31:BA31"/>
    <mergeCell ref="AD35:AF35"/>
    <mergeCell ref="AG35:AI35"/>
    <mergeCell ref="AJ35:AM35"/>
    <mergeCell ref="AN30:AP31"/>
    <mergeCell ref="AJ30:AM31"/>
    <mergeCell ref="AG33:AI33"/>
    <mergeCell ref="AG34:AI34"/>
    <mergeCell ref="AJ33:AM33"/>
    <mergeCell ref="AJ34:AM34"/>
    <mergeCell ref="AD33:AF33"/>
    <mergeCell ref="AQ30:AT30"/>
    <mergeCell ref="AQ31:AT31"/>
    <mergeCell ref="AU30:AW31"/>
    <mergeCell ref="AV24:AX28"/>
    <mergeCell ref="AS19:AU23"/>
    <mergeCell ref="AQ34:AT34"/>
    <mergeCell ref="AU35:AW35"/>
    <mergeCell ref="AQ35:AT35"/>
    <mergeCell ref="AS24:AU28"/>
    <mergeCell ref="AY24:BA28"/>
    <mergeCell ref="AY19:BA23"/>
    <mergeCell ref="AY14:BA18"/>
    <mergeCell ref="AU33:AW33"/>
    <mergeCell ref="AE24:AK28"/>
    <mergeCell ref="Q14:W18"/>
    <mergeCell ref="X19:AD23"/>
    <mergeCell ref="AE7:AK8"/>
    <mergeCell ref="J7:P8"/>
    <mergeCell ref="Q7:W8"/>
    <mergeCell ref="X7:AD8"/>
    <mergeCell ref="AP14:AR18"/>
    <mergeCell ref="AN19:AO23"/>
    <mergeCell ref="AL24:AM28"/>
    <mergeCell ref="AN24:AO28"/>
    <mergeCell ref="AP24:AR28"/>
    <mergeCell ref="AL19:AM23"/>
    <mergeCell ref="T30:V31"/>
    <mergeCell ref="Z33:AC33"/>
    <mergeCell ref="Z32:AC32"/>
    <mergeCell ref="AJ32:AM32"/>
    <mergeCell ref="AD32:AF32"/>
    <mergeCell ref="AG32:AI32"/>
    <mergeCell ref="T32:V32"/>
    <mergeCell ref="AV19:AX23"/>
    <mergeCell ref="G5:K5"/>
    <mergeCell ref="J9:P13"/>
    <mergeCell ref="C10:H11"/>
    <mergeCell ref="C5:D5"/>
    <mergeCell ref="E5:F5"/>
    <mergeCell ref="B7:I8"/>
    <mergeCell ref="C15:H16"/>
    <mergeCell ref="AL9:AM13"/>
    <mergeCell ref="AN9:AO13"/>
    <mergeCell ref="AL14:AM18"/>
    <mergeCell ref="C25:H26"/>
    <mergeCell ref="B30:I31"/>
    <mergeCell ref="C33:H33"/>
    <mergeCell ref="N31:P31"/>
    <mergeCell ref="N32:P32"/>
    <mergeCell ref="C32:H32"/>
    <mergeCell ref="J33:M33"/>
    <mergeCell ref="N33:P33"/>
    <mergeCell ref="N30:P30"/>
    <mergeCell ref="T33:V33"/>
    <mergeCell ref="W33:Y33"/>
    <mergeCell ref="W30:Y31"/>
    <mergeCell ref="W32:Y32"/>
    <mergeCell ref="B37:E38"/>
    <mergeCell ref="W34:Y34"/>
    <mergeCell ref="AD34:AF34"/>
    <mergeCell ref="C39:D39"/>
    <mergeCell ref="C34:H34"/>
    <mergeCell ref="Z31:AC31"/>
    <mergeCell ref="Z30:AC30"/>
    <mergeCell ref="AD30:AF31"/>
    <mergeCell ref="Q35:S35"/>
    <mergeCell ref="Z35:AC35"/>
    <mergeCell ref="N35:P35"/>
    <mergeCell ref="J34:M34"/>
    <mergeCell ref="N34:P34"/>
    <mergeCell ref="J35:M35"/>
    <mergeCell ref="Z34:AC34"/>
    <mergeCell ref="T35:V35"/>
    <mergeCell ref="T34:V34"/>
    <mergeCell ref="W35:Y35"/>
    <mergeCell ref="C35:H35"/>
    <mergeCell ref="Q34:S34"/>
    <mergeCell ref="AX35:BA35"/>
    <mergeCell ref="AN35:AP35"/>
    <mergeCell ref="AG30:AI30"/>
    <mergeCell ref="AG31:AI31"/>
    <mergeCell ref="AX34:BA34"/>
    <mergeCell ref="AN32:AP32"/>
    <mergeCell ref="AN33:AP33"/>
    <mergeCell ref="AN34:AP34"/>
    <mergeCell ref="AX32:BA32"/>
    <mergeCell ref="AX33:BA33"/>
    <mergeCell ref="AU34:AW34"/>
    <mergeCell ref="AQ33:AT33"/>
    <mergeCell ref="AQ32:AT32"/>
    <mergeCell ref="AU32:AW32"/>
  </mergeCells>
  <phoneticPr fontId="1"/>
  <conditionalFormatting sqref="AE37:AH37 AU37:AZ37 N37:P37">
    <cfRule type="cellIs" dxfId="11" priority="1" stopIfTrue="1" operator="equal">
      <formula>1</formula>
    </cfRule>
    <cfRule type="cellIs" dxfId="10" priority="2" stopIfTrue="1" operator="equal">
      <formula>2</formula>
    </cfRule>
    <cfRule type="cellIs" dxfId="9" priority="3" stopIfTrue="1" operator="equal">
      <formula>3</formula>
    </cfRule>
  </conditionalFormatting>
  <conditionalFormatting sqref="N32:P36 AG33:AG36 AG32:AI32 Z32:AB36 AX32:BA36">
    <cfRule type="cellIs" dxfId="8" priority="4" stopIfTrue="1" operator="equal">
      <formula>1</formula>
    </cfRule>
    <cfRule type="cellIs" dxfId="7" priority="5" stopIfTrue="1" operator="equal">
      <formula>2</formula>
    </cfRule>
    <cfRule type="cellIs" dxfId="6" priority="6" stopIfTrue="1" operator="equal">
      <formula>3</formula>
    </cfRule>
  </conditionalFormatting>
  <pageMargins left="0.39370078740157483" right="0.39370078740157483" top="0.27559055118110237" bottom="0" header="0.19685039370078741" footer="0"/>
  <pageSetup paperSize="9" scale="65" orientation="landscape" horizontalDpi="4294967293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99FF"/>
  </sheetPr>
  <dimension ref="B1:BB86"/>
  <sheetViews>
    <sheetView view="pageBreakPreview" topLeftCell="A2" zoomScale="60" zoomScaleNormal="75" workbookViewId="0">
      <selection activeCell="BE14" sqref="BD14:BE14"/>
    </sheetView>
  </sheetViews>
  <sheetFormatPr defaultRowHeight="14.25"/>
  <cols>
    <col min="1" max="1" width="5.75" customWidth="1"/>
    <col min="2" max="2" width="0.875" customWidth="1"/>
    <col min="3" max="6" width="5.625" customWidth="1"/>
    <col min="7" max="7" width="5.625" style="9" customWidth="1"/>
    <col min="8" max="8" width="5.25" style="9" customWidth="1"/>
    <col min="9" max="9" width="0.875" customWidth="1"/>
    <col min="10" max="10" width="5.125" customWidth="1"/>
    <col min="11" max="11" width="2" customWidth="1"/>
    <col min="12" max="12" width="5.625" customWidth="1"/>
    <col min="13" max="13" width="2.375" customWidth="1"/>
    <col min="14" max="14" width="5.625" customWidth="1"/>
    <col min="15" max="15" width="2" customWidth="1"/>
    <col min="16" max="16" width="5.625" customWidth="1"/>
    <col min="17" max="17" width="5.125" customWidth="1"/>
    <col min="18" max="18" width="2" customWidth="1"/>
    <col min="19" max="19" width="5.625" customWidth="1"/>
    <col min="20" max="20" width="2.375" customWidth="1"/>
    <col min="21" max="21" width="5.625" customWidth="1"/>
    <col min="22" max="22" width="2" customWidth="1"/>
    <col min="23" max="24" width="5.125" customWidth="1"/>
    <col min="25" max="25" width="2" customWidth="1"/>
    <col min="26" max="26" width="5.625" customWidth="1"/>
    <col min="27" max="27" width="2.5" customWidth="1"/>
    <col min="28" max="28" width="5.625" customWidth="1"/>
    <col min="29" max="29" width="2" customWidth="1"/>
    <col min="30" max="31" width="5.125" customWidth="1"/>
    <col min="32" max="32" width="2" customWidth="1"/>
    <col min="33" max="33" width="5.625" customWidth="1"/>
    <col min="34" max="34" width="2.5" customWidth="1"/>
    <col min="35" max="35" width="5.625" customWidth="1"/>
    <col min="36" max="36" width="2" customWidth="1"/>
    <col min="37" max="38" width="5.125" customWidth="1"/>
    <col min="39" max="39" width="2" customWidth="1"/>
    <col min="40" max="40" width="5.625" customWidth="1"/>
    <col min="41" max="41" width="1.375" customWidth="1"/>
    <col min="42" max="42" width="5.625" customWidth="1"/>
    <col min="43" max="43" width="2" customWidth="1"/>
    <col min="44" max="44" width="4.25" customWidth="1"/>
    <col min="45" max="45" width="5.125" customWidth="1"/>
    <col min="46" max="46" width="2" customWidth="1"/>
    <col min="47" max="47" width="4.5" customWidth="1"/>
    <col min="48" max="48" width="2.5" customWidth="1"/>
    <col min="49" max="49" width="6.75" customWidth="1"/>
    <col min="50" max="50" width="1.25" customWidth="1"/>
    <col min="51" max="52" width="5.125" customWidth="1"/>
    <col min="53" max="53" width="2" customWidth="1"/>
    <col min="54" max="54" width="4.25" customWidth="1"/>
  </cols>
  <sheetData>
    <row r="1" spans="2:54">
      <c r="J1" s="427" t="str">
        <f>女子U14Ａゾーン!J1</f>
        <v>第11回　京都府ヤングクラブバレーボール連盟女子交流大会　　　　　　　　　　　　　　　　　　　　　　　　　　　　　　　　　　　　兼　第22回全国ヤングバレーボールクラブ女子優勝大会京都府予選会　　</v>
      </c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  <c r="AH1" s="427"/>
      <c r="AI1" s="427"/>
      <c r="AJ1" s="427"/>
      <c r="AK1" s="427"/>
      <c r="AL1" s="427"/>
      <c r="AM1" s="427"/>
      <c r="AN1" s="427"/>
      <c r="AO1" s="427"/>
      <c r="AP1" s="427"/>
    </row>
    <row r="2" spans="2:54"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7"/>
      <c r="U2" s="427"/>
      <c r="V2" s="427"/>
      <c r="W2" s="427"/>
      <c r="X2" s="427"/>
      <c r="Y2" s="427"/>
      <c r="Z2" s="427"/>
      <c r="AA2" s="427"/>
      <c r="AB2" s="427"/>
      <c r="AC2" s="427"/>
      <c r="AD2" s="427"/>
      <c r="AE2" s="427"/>
      <c r="AF2" s="427"/>
      <c r="AG2" s="427"/>
      <c r="AH2" s="427"/>
      <c r="AI2" s="427"/>
      <c r="AJ2" s="427"/>
      <c r="AK2" s="427"/>
      <c r="AL2" s="427"/>
      <c r="AM2" s="427"/>
      <c r="AN2" s="427"/>
      <c r="AO2" s="427"/>
      <c r="AP2" s="427"/>
    </row>
    <row r="3" spans="2:54" ht="15" customHeight="1">
      <c r="G3" s="44"/>
      <c r="H3" s="44"/>
      <c r="I3" s="151"/>
      <c r="J3" s="427"/>
      <c r="K3" s="427"/>
      <c r="L3" s="427"/>
      <c r="M3" s="427"/>
      <c r="N3" s="427"/>
      <c r="O3" s="427"/>
      <c r="P3" s="427"/>
      <c r="Q3" s="427"/>
      <c r="R3" s="427"/>
      <c r="S3" s="427"/>
      <c r="T3" s="427"/>
      <c r="U3" s="427"/>
      <c r="V3" s="427"/>
      <c r="W3" s="427"/>
      <c r="X3" s="427"/>
      <c r="Y3" s="427"/>
      <c r="Z3" s="427"/>
      <c r="AA3" s="427"/>
      <c r="AB3" s="427"/>
      <c r="AC3" s="427"/>
      <c r="AD3" s="427"/>
      <c r="AE3" s="427"/>
      <c r="AF3" s="427"/>
      <c r="AG3" s="427"/>
      <c r="AH3" s="427"/>
      <c r="AI3" s="427"/>
      <c r="AJ3" s="427"/>
      <c r="AK3" s="427"/>
      <c r="AL3" s="427"/>
      <c r="AM3" s="427"/>
      <c r="AN3" s="427"/>
      <c r="AO3" s="427"/>
      <c r="AP3" s="427"/>
      <c r="AR3" s="9"/>
      <c r="AS3" s="9"/>
      <c r="AT3" s="9"/>
      <c r="AU3" s="9"/>
      <c r="AV3" s="9"/>
      <c r="AW3" s="9"/>
      <c r="AX3" s="9"/>
      <c r="AY3" s="9"/>
      <c r="AZ3" s="9"/>
    </row>
    <row r="4" spans="2:54" ht="24.95" customHeight="1">
      <c r="G4" s="44"/>
      <c r="H4" s="44"/>
      <c r="I4" s="151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/>
      <c r="V4" s="427"/>
      <c r="W4" s="427"/>
      <c r="X4" s="427"/>
      <c r="Y4" s="427"/>
      <c r="Z4" s="427"/>
      <c r="AA4" s="427"/>
      <c r="AB4" s="427"/>
      <c r="AC4" s="427"/>
      <c r="AD4" s="427"/>
      <c r="AE4" s="427"/>
      <c r="AF4" s="427"/>
      <c r="AG4" s="427"/>
      <c r="AH4" s="427"/>
      <c r="AI4" s="427"/>
      <c r="AJ4" s="427"/>
      <c r="AK4" s="427"/>
      <c r="AL4" s="427"/>
      <c r="AM4" s="427"/>
      <c r="AN4" s="427"/>
      <c r="AO4" s="427"/>
      <c r="AP4" s="427"/>
      <c r="AR4" s="9"/>
      <c r="AS4" s="357" t="s">
        <v>52</v>
      </c>
      <c r="AT4" s="357"/>
      <c r="AU4" s="357"/>
      <c r="AV4" s="357"/>
      <c r="AW4" s="357" t="s">
        <v>53</v>
      </c>
      <c r="AX4" s="357"/>
      <c r="AY4" s="357"/>
      <c r="AZ4" s="357"/>
      <c r="BA4" s="357"/>
      <c r="BB4" s="357"/>
    </row>
    <row r="5" spans="2:54" ht="24.95" customHeight="1">
      <c r="C5" s="465" t="s">
        <v>41</v>
      </c>
      <c r="D5" s="465"/>
      <c r="E5" s="465" t="s">
        <v>71</v>
      </c>
      <c r="F5" s="465"/>
      <c r="G5" s="455" t="s">
        <v>57</v>
      </c>
      <c r="H5" s="455"/>
      <c r="I5" s="455"/>
      <c r="J5" s="455"/>
      <c r="K5" s="455"/>
      <c r="L5" s="35"/>
      <c r="M5" s="35"/>
      <c r="N5" s="35"/>
      <c r="O5" s="35"/>
      <c r="P5" s="35"/>
      <c r="Q5" s="381" t="s">
        <v>72</v>
      </c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1"/>
      <c r="AK5" s="381"/>
      <c r="AL5" s="381"/>
      <c r="AM5" s="35"/>
      <c r="AN5" s="35"/>
      <c r="AO5" s="35"/>
      <c r="AP5" s="35"/>
      <c r="AR5" s="9"/>
      <c r="AS5" s="357" t="s">
        <v>56</v>
      </c>
      <c r="AT5" s="357"/>
      <c r="AU5" s="357"/>
      <c r="AV5" s="357"/>
      <c r="AW5" s="357"/>
      <c r="AX5" s="357"/>
      <c r="AY5" s="357"/>
      <c r="AZ5" s="357"/>
      <c r="BA5" s="357"/>
      <c r="BB5" s="357"/>
    </row>
    <row r="6" spans="2:54" ht="15" customHeight="1" thickBot="1"/>
    <row r="7" spans="2:54" ht="24" customHeight="1" thickTop="1">
      <c r="B7" s="407" t="s">
        <v>15</v>
      </c>
      <c r="C7" s="408"/>
      <c r="D7" s="408"/>
      <c r="E7" s="408"/>
      <c r="F7" s="408"/>
      <c r="G7" s="408"/>
      <c r="H7" s="408"/>
      <c r="I7" s="409"/>
      <c r="J7" s="449" t="str">
        <f>C10</f>
        <v>やましろジャンプ</v>
      </c>
      <c r="K7" s="450"/>
      <c r="L7" s="450"/>
      <c r="M7" s="450"/>
      <c r="N7" s="450"/>
      <c r="O7" s="450"/>
      <c r="P7" s="451"/>
      <c r="Q7" s="450" t="str">
        <f>C15</f>
        <v>Ｗａｒｒｌｏｒｓ</v>
      </c>
      <c r="R7" s="450"/>
      <c r="S7" s="450"/>
      <c r="T7" s="450"/>
      <c r="U7" s="450"/>
      <c r="V7" s="450"/>
      <c r="W7" s="450"/>
      <c r="X7" s="449" t="str">
        <f>C20</f>
        <v>Ｂｅｓｔ　Ｂｕｄｄｉｅｓ</v>
      </c>
      <c r="Y7" s="450"/>
      <c r="Z7" s="450"/>
      <c r="AA7" s="450"/>
      <c r="AB7" s="450"/>
      <c r="AC7" s="450"/>
      <c r="AD7" s="451"/>
      <c r="AE7" s="503">
        <f>C25</f>
        <v>0</v>
      </c>
      <c r="AF7" s="504"/>
      <c r="AG7" s="504"/>
      <c r="AH7" s="504"/>
      <c r="AI7" s="504"/>
      <c r="AJ7" s="504"/>
      <c r="AK7" s="505"/>
      <c r="AL7" s="413" t="s">
        <v>23</v>
      </c>
      <c r="AM7" s="414"/>
      <c r="AN7" s="414"/>
      <c r="AO7" s="415"/>
      <c r="AP7" s="352" t="s">
        <v>20</v>
      </c>
      <c r="AQ7" s="353"/>
      <c r="AR7" s="354"/>
      <c r="AS7" s="352" t="s">
        <v>21</v>
      </c>
      <c r="AT7" s="353"/>
      <c r="AU7" s="354"/>
      <c r="AV7" s="352" t="s">
        <v>25</v>
      </c>
      <c r="AW7" s="353"/>
      <c r="AX7" s="354"/>
      <c r="AY7" s="352" t="s">
        <v>24</v>
      </c>
      <c r="AZ7" s="353"/>
      <c r="BA7" s="354"/>
      <c r="BB7" s="1"/>
    </row>
    <row r="8" spans="2:54" ht="24" customHeight="1" thickBot="1">
      <c r="B8" s="410"/>
      <c r="C8" s="411"/>
      <c r="D8" s="411"/>
      <c r="E8" s="411"/>
      <c r="F8" s="411"/>
      <c r="G8" s="411"/>
      <c r="H8" s="411"/>
      <c r="I8" s="412"/>
      <c r="J8" s="452"/>
      <c r="K8" s="453"/>
      <c r="L8" s="453"/>
      <c r="M8" s="453"/>
      <c r="N8" s="453"/>
      <c r="O8" s="453"/>
      <c r="P8" s="454"/>
      <c r="Q8" s="453"/>
      <c r="R8" s="453"/>
      <c r="S8" s="453"/>
      <c r="T8" s="453"/>
      <c r="U8" s="453"/>
      <c r="V8" s="453"/>
      <c r="W8" s="453"/>
      <c r="X8" s="452"/>
      <c r="Y8" s="453"/>
      <c r="Z8" s="453"/>
      <c r="AA8" s="453"/>
      <c r="AB8" s="453"/>
      <c r="AC8" s="453"/>
      <c r="AD8" s="454"/>
      <c r="AE8" s="506"/>
      <c r="AF8" s="507"/>
      <c r="AG8" s="507"/>
      <c r="AH8" s="507"/>
      <c r="AI8" s="507"/>
      <c r="AJ8" s="507"/>
      <c r="AK8" s="508"/>
      <c r="AL8" s="416"/>
      <c r="AM8" s="417"/>
      <c r="AN8" s="417"/>
      <c r="AO8" s="418"/>
      <c r="AP8" s="349"/>
      <c r="AQ8" s="350"/>
      <c r="AR8" s="351"/>
      <c r="AS8" s="349" t="s">
        <v>26</v>
      </c>
      <c r="AT8" s="350"/>
      <c r="AU8" s="351"/>
      <c r="AV8" s="349" t="s">
        <v>22</v>
      </c>
      <c r="AW8" s="350"/>
      <c r="AX8" s="351"/>
      <c r="AY8" s="349" t="s">
        <v>22</v>
      </c>
      <c r="AZ8" s="350"/>
      <c r="BA8" s="351"/>
      <c r="BB8" s="1"/>
    </row>
    <row r="9" spans="2:54" ht="24" customHeight="1" thickTop="1" thickBot="1">
      <c r="B9" s="25"/>
      <c r="C9" s="95">
        <v>9</v>
      </c>
      <c r="D9" s="96"/>
      <c r="E9" s="96"/>
      <c r="F9" s="96"/>
      <c r="G9" s="97"/>
      <c r="H9" s="97"/>
      <c r="I9" s="98"/>
      <c r="J9" s="456"/>
      <c r="K9" s="457"/>
      <c r="L9" s="457"/>
      <c r="M9" s="457"/>
      <c r="N9" s="457"/>
      <c r="O9" s="457"/>
      <c r="P9" s="458"/>
      <c r="Q9" s="72"/>
      <c r="R9" s="62"/>
      <c r="S9" s="115"/>
      <c r="T9" s="64"/>
      <c r="U9" s="118"/>
      <c r="V9" s="62"/>
      <c r="W9" s="65"/>
      <c r="X9" s="72"/>
      <c r="Y9" s="62"/>
      <c r="Z9" s="118"/>
      <c r="AA9" s="64"/>
      <c r="AB9" s="118"/>
      <c r="AC9" s="62"/>
      <c r="AD9" s="62"/>
      <c r="AE9" s="227"/>
      <c r="AF9" s="228"/>
      <c r="AG9" s="229"/>
      <c r="AH9" s="230"/>
      <c r="AI9" s="231"/>
      <c r="AJ9" s="228"/>
      <c r="AK9" s="228"/>
      <c r="AL9" s="419"/>
      <c r="AM9" s="420"/>
      <c r="AN9" s="472" t="s">
        <v>27</v>
      </c>
      <c r="AO9" s="473"/>
      <c r="AP9" s="471">
        <f>N32</f>
        <v>1</v>
      </c>
      <c r="AQ9" s="471"/>
      <c r="AR9" s="471"/>
      <c r="AS9" s="394">
        <f>Z32</f>
        <v>1</v>
      </c>
      <c r="AT9" s="394"/>
      <c r="AU9" s="394"/>
      <c r="AV9" s="471">
        <f>AG32</f>
        <v>1</v>
      </c>
      <c r="AW9" s="471"/>
      <c r="AX9" s="471"/>
      <c r="AY9" s="467">
        <f>AX32</f>
        <v>1</v>
      </c>
      <c r="AZ9" s="467"/>
      <c r="BA9" s="467"/>
    </row>
    <row r="10" spans="2:54" ht="24" customHeight="1" thickBot="1">
      <c r="B10" s="32"/>
      <c r="C10" s="305" t="str">
        <f>VLOOKUP(C9,参加チーム・抽選Ｎｏ!$H$13:'参加チーム・抽選Ｎｏ'!$J$23,3,FALSE)</f>
        <v>やましろジャンプ</v>
      </c>
      <c r="D10" s="305"/>
      <c r="E10" s="305"/>
      <c r="F10" s="305"/>
      <c r="G10" s="305"/>
      <c r="H10" s="305"/>
      <c r="I10" s="99"/>
      <c r="J10" s="459"/>
      <c r="K10" s="460"/>
      <c r="L10" s="460"/>
      <c r="M10" s="460"/>
      <c r="N10" s="460"/>
      <c r="O10" s="460"/>
      <c r="P10" s="461"/>
      <c r="Q10" s="72"/>
      <c r="R10" s="63"/>
      <c r="S10" s="116">
        <v>21</v>
      </c>
      <c r="T10" s="64" t="s">
        <v>16</v>
      </c>
      <c r="U10" s="116">
        <v>10</v>
      </c>
      <c r="V10" s="63"/>
      <c r="W10" s="65"/>
      <c r="X10" s="72"/>
      <c r="Y10" s="63"/>
      <c r="Z10" s="116">
        <v>21</v>
      </c>
      <c r="AA10" s="64" t="s">
        <v>16</v>
      </c>
      <c r="AB10" s="116">
        <v>12</v>
      </c>
      <c r="AC10" s="63"/>
      <c r="AD10" s="62"/>
      <c r="AE10" s="227"/>
      <c r="AF10" s="232"/>
      <c r="AG10" s="233"/>
      <c r="AH10" s="230" t="s">
        <v>16</v>
      </c>
      <c r="AI10" s="233"/>
      <c r="AJ10" s="232"/>
      <c r="AK10" s="228"/>
      <c r="AL10" s="421"/>
      <c r="AM10" s="422"/>
      <c r="AN10" s="469"/>
      <c r="AO10" s="470"/>
      <c r="AP10" s="466"/>
      <c r="AQ10" s="466"/>
      <c r="AR10" s="466"/>
      <c r="AS10" s="395"/>
      <c r="AT10" s="395"/>
      <c r="AU10" s="395"/>
      <c r="AV10" s="466"/>
      <c r="AW10" s="466"/>
      <c r="AX10" s="466"/>
      <c r="AY10" s="468"/>
      <c r="AZ10" s="468"/>
      <c r="BA10" s="468"/>
    </row>
    <row r="11" spans="2:54" ht="24" customHeight="1" thickBot="1">
      <c r="B11" s="32"/>
      <c r="C11" s="305"/>
      <c r="D11" s="305"/>
      <c r="E11" s="305"/>
      <c r="F11" s="305"/>
      <c r="G11" s="305"/>
      <c r="H11" s="305"/>
      <c r="I11" s="99"/>
      <c r="J11" s="459"/>
      <c r="K11" s="460"/>
      <c r="L11" s="460"/>
      <c r="M11" s="460"/>
      <c r="N11" s="460"/>
      <c r="O11" s="460"/>
      <c r="P11" s="461"/>
      <c r="Q11" s="133">
        <f>IF($S$10&gt;$U$10,"1",)+IF($S$11&gt;$U$11,"1",)+IF($S$12&gt;$U$12,"1",)</f>
        <v>1</v>
      </c>
      <c r="R11" s="63"/>
      <c r="S11" s="116"/>
      <c r="T11" s="64"/>
      <c r="U11" s="116"/>
      <c r="V11" s="63"/>
      <c r="W11" s="134">
        <f>IF($S$10&lt;$U$10,"1",)+IF($S$11&lt;$U$11,"1",)+IF($S$12&lt;$U$12,"1",)</f>
        <v>0</v>
      </c>
      <c r="X11" s="133">
        <f>IF($Z$10&gt;$AB$10,"1",)+IF($Z$11&gt;$AB$11,"1",)+IF($Z$12&gt;$AB$12,"1",)</f>
        <v>1</v>
      </c>
      <c r="Y11" s="63"/>
      <c r="Z11" s="116"/>
      <c r="AA11" s="64"/>
      <c r="AB11" s="116"/>
      <c r="AC11" s="63"/>
      <c r="AD11" s="135">
        <f>IF($Z$10&lt;$AB$10,"1",)+IF($Z$11&lt;$AB$11,"1",)+IF($Z$12&lt;$AB$12,"1",)</f>
        <v>0</v>
      </c>
      <c r="AE11" s="234">
        <f>IF($AG$10&gt;$AI$10,"1",)+IF($AG$11&gt;$AI$11,"1",)+IF($AG$12&gt;$AI$12,"1",)</f>
        <v>0</v>
      </c>
      <c r="AF11" s="232"/>
      <c r="AG11" s="233"/>
      <c r="AH11" s="230" t="s">
        <v>16</v>
      </c>
      <c r="AI11" s="233"/>
      <c r="AJ11" s="232"/>
      <c r="AK11" s="235">
        <f>IF(AG10&lt;AI10,"1",)+IF(AG11&lt;AI11,"1",)+IF(AG12&lt;AI12,"1",)</f>
        <v>0</v>
      </c>
      <c r="AL11" s="421"/>
      <c r="AM11" s="422"/>
      <c r="AN11" s="469"/>
      <c r="AO11" s="470"/>
      <c r="AP11" s="466"/>
      <c r="AQ11" s="466"/>
      <c r="AR11" s="466"/>
      <c r="AS11" s="395"/>
      <c r="AT11" s="395"/>
      <c r="AU11" s="395"/>
      <c r="AV11" s="466"/>
      <c r="AW11" s="466"/>
      <c r="AX11" s="466"/>
      <c r="AY11" s="468"/>
      <c r="AZ11" s="468"/>
      <c r="BA11" s="468"/>
    </row>
    <row r="12" spans="2:54" ht="24" customHeight="1" thickBot="1">
      <c r="B12" s="16"/>
      <c r="C12" s="84">
        <f>IF(Q11&gt;W11,"１",)+IF(X11&gt;AD11,"1",)+IF(AE11&gt;AK11,"1",)</f>
        <v>2</v>
      </c>
      <c r="D12" s="100" t="s">
        <v>4</v>
      </c>
      <c r="E12" s="84">
        <f>IF(Q11&lt;W11,"1",)+IF(X11&lt;AD11,"1")+IF(AE11&lt;AK11,"1")</f>
        <v>0</v>
      </c>
      <c r="F12" s="100" t="s">
        <v>5</v>
      </c>
      <c r="G12" s="277">
        <f>IF(Q11=1,"1",IF(Q11=0,"0",))+IF(X11=1,"1",IF(X11=0,"0",))+IF(AE11=1,"1",IF(AE11=0,"0"))</f>
        <v>2</v>
      </c>
      <c r="H12" s="278" t="s">
        <v>47</v>
      </c>
      <c r="I12" s="101"/>
      <c r="J12" s="459"/>
      <c r="K12" s="460"/>
      <c r="L12" s="460"/>
      <c r="M12" s="460"/>
      <c r="N12" s="460"/>
      <c r="O12" s="460"/>
      <c r="P12" s="461"/>
      <c r="Q12" s="56" t="str">
        <f>IF(Q11=W11,"△",IF(Q11&lt;&gt;"",IF(Q11&gt;W11,"○","●"),""))</f>
        <v>○</v>
      </c>
      <c r="R12" s="63"/>
      <c r="S12" s="116"/>
      <c r="T12" s="64" t="s">
        <v>0</v>
      </c>
      <c r="U12" s="116"/>
      <c r="V12" s="63"/>
      <c r="W12" s="89" t="str">
        <f>IF(Q11=W11,"△",IF(Q11&lt;&gt;"",IF(Q11&lt;W11,"○","●"),""))</f>
        <v>●</v>
      </c>
      <c r="X12" s="56" t="str">
        <f>IF(X11=AD11,"△",IF(X11&lt;&gt;"",IF(X11&gt;AD11,"○","●"),""))</f>
        <v>○</v>
      </c>
      <c r="Y12" s="63"/>
      <c r="Z12" s="116"/>
      <c r="AA12" s="64" t="s">
        <v>0</v>
      </c>
      <c r="AB12" s="116"/>
      <c r="AC12" s="63"/>
      <c r="AD12" s="89" t="str">
        <f>IF(X11=AD11,"△",IF(X11&lt;&gt;"",IF(X11&lt;AD11,"○","●"),""))</f>
        <v>●</v>
      </c>
      <c r="AE12" s="236" t="str">
        <f>IF(AE11=AK11,"△",IF(AE11&lt;&gt;"",IF(AE11&gt;AK11,"○","●"),""))</f>
        <v>△</v>
      </c>
      <c r="AF12" s="232"/>
      <c r="AG12" s="233"/>
      <c r="AH12" s="230" t="s">
        <v>0</v>
      </c>
      <c r="AI12" s="233"/>
      <c r="AJ12" s="232"/>
      <c r="AK12" s="237" t="str">
        <f>IF(AE11=AK11,"△",IF(AE11&lt;&gt;"",IF(AE11&lt;AK11,"○","●"),""))</f>
        <v>△</v>
      </c>
      <c r="AL12" s="421"/>
      <c r="AM12" s="422"/>
      <c r="AN12" s="469"/>
      <c r="AO12" s="470"/>
      <c r="AP12" s="466"/>
      <c r="AQ12" s="466"/>
      <c r="AR12" s="466"/>
      <c r="AS12" s="395"/>
      <c r="AT12" s="395"/>
      <c r="AU12" s="395"/>
      <c r="AV12" s="466"/>
      <c r="AW12" s="466"/>
      <c r="AX12" s="466"/>
      <c r="AY12" s="468"/>
      <c r="AZ12" s="468"/>
      <c r="BA12" s="468"/>
    </row>
    <row r="13" spans="2:54" ht="24" customHeight="1" thickBot="1">
      <c r="B13" s="16"/>
      <c r="C13" s="82">
        <f>SUM(Q13+X13+AE13)</f>
        <v>6</v>
      </c>
      <c r="D13" s="83" t="s">
        <v>43</v>
      </c>
      <c r="E13" s="102"/>
      <c r="F13" s="85"/>
      <c r="G13" s="102"/>
      <c r="H13" s="102"/>
      <c r="I13" s="103"/>
      <c r="J13" s="462"/>
      <c r="K13" s="463"/>
      <c r="L13" s="463"/>
      <c r="M13" s="463"/>
      <c r="N13" s="463"/>
      <c r="O13" s="463"/>
      <c r="P13" s="464"/>
      <c r="Q13" s="78" t="str">
        <f>IF(Q11=0,0,IF(Q11=W11,1,IF(Q11&lt;&gt;"",IF(Q11&gt;W11,"3","0"),"")))</f>
        <v>3</v>
      </c>
      <c r="R13" s="114"/>
      <c r="S13" s="126"/>
      <c r="T13" s="88"/>
      <c r="U13" s="127"/>
      <c r="V13" s="114"/>
      <c r="W13" s="80">
        <f>IF(W11=0,0,IF(W11=Q11,1,IF(W11&lt;&gt;"",IF(Q11&lt;W11,"3","0"),"")))</f>
        <v>0</v>
      </c>
      <c r="X13" s="78" t="str">
        <f>IF(X11=0,0,IF(X11=AD11,1,IF(X11&lt;&gt;"",IF(X11&gt;AD11,"3","0"),"")))</f>
        <v>3</v>
      </c>
      <c r="Y13" s="114"/>
      <c r="Z13" s="125"/>
      <c r="AA13" s="88"/>
      <c r="AB13" s="125"/>
      <c r="AC13" s="114"/>
      <c r="AD13" s="80">
        <f>IF(AD11=0,0,IF(AD11=X11,1,IF(AD11&lt;&gt;"",IF(X11&lt;AD11,"3","0"),"")))</f>
        <v>0</v>
      </c>
      <c r="AE13" s="236">
        <f>IF(AE11=0,0,IF(AE11=AK11,1,IF(AE11&lt;&gt;"",IF(AE11&gt;AK11,"3","0"),"")))</f>
        <v>0</v>
      </c>
      <c r="AF13" s="238"/>
      <c r="AG13" s="239"/>
      <c r="AH13" s="240"/>
      <c r="AI13" s="241"/>
      <c r="AJ13" s="238"/>
      <c r="AK13" s="237">
        <f>IF(AK11=0,0,IF(AK11=AE11,1,IF(AK11&lt;&gt;"",IF(AE11&lt;AK11,"3","0"),"")))</f>
        <v>0</v>
      </c>
      <c r="AL13" s="421"/>
      <c r="AM13" s="422"/>
      <c r="AN13" s="469"/>
      <c r="AO13" s="470"/>
      <c r="AP13" s="466"/>
      <c r="AQ13" s="466"/>
      <c r="AR13" s="466"/>
      <c r="AS13" s="395"/>
      <c r="AT13" s="395"/>
      <c r="AU13" s="395"/>
      <c r="AV13" s="466"/>
      <c r="AW13" s="466"/>
      <c r="AX13" s="466"/>
      <c r="AY13" s="468"/>
      <c r="AZ13" s="468"/>
      <c r="BA13" s="468"/>
    </row>
    <row r="14" spans="2:54" ht="24" customHeight="1" thickBot="1">
      <c r="B14" s="26"/>
      <c r="C14" s="105">
        <v>10</v>
      </c>
      <c r="D14" s="106"/>
      <c r="E14" s="106"/>
      <c r="F14" s="106"/>
      <c r="G14" s="107"/>
      <c r="H14" s="107"/>
      <c r="I14" s="108"/>
      <c r="J14" s="58"/>
      <c r="K14" s="58"/>
      <c r="L14" s="59"/>
      <c r="M14" s="60"/>
      <c r="N14" s="59"/>
      <c r="O14" s="58"/>
      <c r="P14" s="61"/>
      <c r="Q14" s="440"/>
      <c r="R14" s="441"/>
      <c r="S14" s="441"/>
      <c r="T14" s="441"/>
      <c r="U14" s="441"/>
      <c r="V14" s="441"/>
      <c r="W14" s="442"/>
      <c r="X14" s="71"/>
      <c r="Y14" s="58"/>
      <c r="Z14" s="121"/>
      <c r="AA14" s="60"/>
      <c r="AB14" s="122"/>
      <c r="AC14" s="58"/>
      <c r="AD14" s="58"/>
      <c r="AE14" s="242"/>
      <c r="AF14" s="243"/>
      <c r="AG14" s="244"/>
      <c r="AH14" s="245"/>
      <c r="AI14" s="246"/>
      <c r="AJ14" s="243"/>
      <c r="AK14" s="243"/>
      <c r="AL14" s="421"/>
      <c r="AM14" s="422"/>
      <c r="AN14" s="469" t="s">
        <v>27</v>
      </c>
      <c r="AO14" s="470"/>
      <c r="AP14" s="466">
        <f>N33</f>
        <v>2</v>
      </c>
      <c r="AQ14" s="466"/>
      <c r="AR14" s="466"/>
      <c r="AS14" s="466" t="str">
        <f>Z33</f>
        <v/>
      </c>
      <c r="AT14" s="466"/>
      <c r="AU14" s="466"/>
      <c r="AV14" s="466">
        <f>AG33</f>
        <v>2</v>
      </c>
      <c r="AW14" s="466"/>
      <c r="AX14" s="466"/>
      <c r="AY14" s="468">
        <f>AX33</f>
        <v>3</v>
      </c>
      <c r="AZ14" s="468"/>
      <c r="BA14" s="468"/>
    </row>
    <row r="15" spans="2:54" ht="24" customHeight="1" thickBot="1">
      <c r="B15" s="32"/>
      <c r="C15" s="305" t="str">
        <f>VLOOKUP(C14,参加チーム・抽選Ｎｏ!$H$13:'参加チーム・抽選Ｎｏ'!$J$28,3,FALSE)</f>
        <v>Ｗａｒｒｌｏｒｓ</v>
      </c>
      <c r="D15" s="305"/>
      <c r="E15" s="305"/>
      <c r="F15" s="305"/>
      <c r="G15" s="305"/>
      <c r="H15" s="305"/>
      <c r="I15" s="99"/>
      <c r="J15" s="62"/>
      <c r="K15" s="63"/>
      <c r="L15" s="141">
        <f>U10</f>
        <v>10</v>
      </c>
      <c r="M15" s="64" t="s">
        <v>16</v>
      </c>
      <c r="N15" s="141">
        <f>S10</f>
        <v>21</v>
      </c>
      <c r="O15" s="63"/>
      <c r="P15" s="65"/>
      <c r="Q15" s="443"/>
      <c r="R15" s="444"/>
      <c r="S15" s="444"/>
      <c r="T15" s="444"/>
      <c r="U15" s="444"/>
      <c r="V15" s="444"/>
      <c r="W15" s="445"/>
      <c r="X15" s="72"/>
      <c r="Y15" s="63"/>
      <c r="Z15" s="116">
        <v>21</v>
      </c>
      <c r="AA15" s="64" t="s">
        <v>16</v>
      </c>
      <c r="AB15" s="116">
        <v>20</v>
      </c>
      <c r="AC15" s="63"/>
      <c r="AD15" s="62"/>
      <c r="AE15" s="227"/>
      <c r="AF15" s="232"/>
      <c r="AG15" s="233"/>
      <c r="AH15" s="230" t="s">
        <v>16</v>
      </c>
      <c r="AI15" s="233"/>
      <c r="AJ15" s="232"/>
      <c r="AK15" s="228"/>
      <c r="AL15" s="421"/>
      <c r="AM15" s="422"/>
      <c r="AN15" s="469"/>
      <c r="AO15" s="470"/>
      <c r="AP15" s="466"/>
      <c r="AQ15" s="466"/>
      <c r="AR15" s="466"/>
      <c r="AS15" s="466"/>
      <c r="AT15" s="466"/>
      <c r="AU15" s="466"/>
      <c r="AV15" s="466"/>
      <c r="AW15" s="466"/>
      <c r="AX15" s="466"/>
      <c r="AY15" s="468"/>
      <c r="AZ15" s="468"/>
      <c r="BA15" s="468"/>
    </row>
    <row r="16" spans="2:54" ht="24" customHeight="1" thickBot="1">
      <c r="B16" s="32"/>
      <c r="C16" s="305"/>
      <c r="D16" s="305"/>
      <c r="E16" s="305"/>
      <c r="F16" s="305"/>
      <c r="G16" s="305"/>
      <c r="H16" s="305"/>
      <c r="I16" s="99"/>
      <c r="J16" s="66">
        <f>W11</f>
        <v>0</v>
      </c>
      <c r="K16" s="63"/>
      <c r="L16" s="141">
        <f>U11</f>
        <v>0</v>
      </c>
      <c r="M16" s="64"/>
      <c r="N16" s="141">
        <f>S11</f>
        <v>0</v>
      </c>
      <c r="O16" s="63"/>
      <c r="P16" s="67">
        <f>Q11</f>
        <v>1</v>
      </c>
      <c r="Q16" s="443"/>
      <c r="R16" s="444"/>
      <c r="S16" s="444"/>
      <c r="T16" s="444"/>
      <c r="U16" s="444"/>
      <c r="V16" s="444"/>
      <c r="W16" s="445"/>
      <c r="X16" s="137">
        <f>IF($Z$15&gt;$AB$15,"1",)+IF($Z$16&gt;$AB$16,"1",)+IF($Z$17&gt;$AB$17,"1",)</f>
        <v>1</v>
      </c>
      <c r="Y16" s="63"/>
      <c r="Z16" s="116"/>
      <c r="AA16" s="64"/>
      <c r="AB16" s="116"/>
      <c r="AC16" s="63"/>
      <c r="AD16" s="135">
        <f>IF($Z$15&lt;$AB$15,"1",)+IF($Z$16&lt;$AB$16,"1",)+IF($Z$17&lt;$AB$17,"1",)</f>
        <v>0</v>
      </c>
      <c r="AE16" s="234">
        <f>IF($AG$15&gt;$AI$15,"1",)+IF($AG$16&gt;$AI$16,"1",)+IF($AG$17&gt;$AI$17,"1",)</f>
        <v>0</v>
      </c>
      <c r="AF16" s="232"/>
      <c r="AG16" s="233"/>
      <c r="AH16" s="230" t="s">
        <v>16</v>
      </c>
      <c r="AI16" s="233"/>
      <c r="AJ16" s="232"/>
      <c r="AK16" s="235">
        <f>IF($AG$15&lt;$AI$15,"1",)+IF($AG$16&lt;$AI$16,"1",)+IF($AG$17&lt;$AI$17,"1",)</f>
        <v>0</v>
      </c>
      <c r="AL16" s="421"/>
      <c r="AM16" s="422"/>
      <c r="AN16" s="469"/>
      <c r="AO16" s="470"/>
      <c r="AP16" s="466"/>
      <c r="AQ16" s="466"/>
      <c r="AR16" s="466"/>
      <c r="AS16" s="466"/>
      <c r="AT16" s="466"/>
      <c r="AU16" s="466"/>
      <c r="AV16" s="466"/>
      <c r="AW16" s="466"/>
      <c r="AX16" s="466"/>
      <c r="AY16" s="468"/>
      <c r="AZ16" s="468"/>
      <c r="BA16" s="468"/>
    </row>
    <row r="17" spans="2:54" ht="24" customHeight="1" thickBot="1">
      <c r="B17" s="16"/>
      <c r="C17" s="84">
        <f>IF(J16&gt;P16,"１",)+IF(X16&gt;AD16,"1",)+IF(AE16&gt;AK16,"1",)</f>
        <v>1</v>
      </c>
      <c r="D17" s="82" t="s">
        <v>48</v>
      </c>
      <c r="E17" s="84">
        <f>IF(J16&lt;P16,"1",)+IF(X16&lt;AD16,"1")+IF(AE16&lt;AK16,"1")</f>
        <v>1</v>
      </c>
      <c r="F17" s="84" t="s">
        <v>49</v>
      </c>
      <c r="G17" s="277">
        <f>IF(J16=1,"1",IF(J16=0,"0",))+IF(X16=1,"1",IF(X16=0,"0",))+IF(AE16=1,"1",IF(AE16=0,"0"))</f>
        <v>1</v>
      </c>
      <c r="H17" s="277" t="s">
        <v>46</v>
      </c>
      <c r="I17" s="101"/>
      <c r="J17" s="68" t="str">
        <f>W12</f>
        <v>●</v>
      </c>
      <c r="K17" s="63"/>
      <c r="L17" s="141">
        <f>U12</f>
        <v>0</v>
      </c>
      <c r="M17" s="64" t="s">
        <v>0</v>
      </c>
      <c r="N17" s="141">
        <f>S12</f>
        <v>0</v>
      </c>
      <c r="O17" s="63"/>
      <c r="P17" s="80" t="str">
        <f>Q12</f>
        <v>○</v>
      </c>
      <c r="Q17" s="443"/>
      <c r="R17" s="444"/>
      <c r="S17" s="444"/>
      <c r="T17" s="444"/>
      <c r="U17" s="444"/>
      <c r="V17" s="444"/>
      <c r="W17" s="445"/>
      <c r="X17" s="56" t="str">
        <f>IF(X16=AD16,"△",IF(X16&lt;&gt;"",IF(X16&gt;AD16,"○","●"),""))</f>
        <v>○</v>
      </c>
      <c r="Y17" s="63"/>
      <c r="Z17" s="116"/>
      <c r="AA17" s="64" t="s">
        <v>0</v>
      </c>
      <c r="AB17" s="116"/>
      <c r="AC17" s="63"/>
      <c r="AD17" s="89" t="str">
        <f>IF(X16=AD16,"△",IF(X16&lt;&gt;"",IF(X16&lt;AD16,"○","●"),""))</f>
        <v>●</v>
      </c>
      <c r="AE17" s="236" t="str">
        <f>IF(AE16=AK16,"△",IF(AE16&lt;&gt;"",IF(AE16&gt;AK16,"○","●"),""))</f>
        <v>△</v>
      </c>
      <c r="AF17" s="232"/>
      <c r="AG17" s="233"/>
      <c r="AH17" s="230" t="s">
        <v>0</v>
      </c>
      <c r="AI17" s="233"/>
      <c r="AJ17" s="232"/>
      <c r="AK17" s="237" t="str">
        <f>IF(AE16=AK16,"△",IF(AE16&lt;&gt;"",IF(AE16&lt;AK16,"○","●"),""))</f>
        <v>△</v>
      </c>
      <c r="AL17" s="421"/>
      <c r="AM17" s="422"/>
      <c r="AN17" s="469"/>
      <c r="AO17" s="470"/>
      <c r="AP17" s="466"/>
      <c r="AQ17" s="466"/>
      <c r="AR17" s="466"/>
      <c r="AS17" s="466"/>
      <c r="AT17" s="466"/>
      <c r="AU17" s="466"/>
      <c r="AV17" s="466"/>
      <c r="AW17" s="466"/>
      <c r="AX17" s="466"/>
      <c r="AY17" s="468"/>
      <c r="AZ17" s="468"/>
      <c r="BA17" s="468"/>
    </row>
    <row r="18" spans="2:54" ht="24" customHeight="1" thickBot="1">
      <c r="B18" s="17"/>
      <c r="C18" s="83">
        <f>SUM(J18+X18+AE18)</f>
        <v>3</v>
      </c>
      <c r="D18" s="83" t="s">
        <v>42</v>
      </c>
      <c r="E18" s="85"/>
      <c r="F18" s="85"/>
      <c r="G18" s="85"/>
      <c r="H18" s="85"/>
      <c r="I18" s="103"/>
      <c r="J18" s="92">
        <f>W13</f>
        <v>0</v>
      </c>
      <c r="K18" s="88"/>
      <c r="L18" s="91"/>
      <c r="M18" s="88"/>
      <c r="N18" s="91"/>
      <c r="O18" s="88"/>
      <c r="P18" s="93" t="str">
        <f>Q13</f>
        <v>3</v>
      </c>
      <c r="Q18" s="446"/>
      <c r="R18" s="447"/>
      <c r="S18" s="447"/>
      <c r="T18" s="447"/>
      <c r="U18" s="447"/>
      <c r="V18" s="447"/>
      <c r="W18" s="448"/>
      <c r="X18" s="78" t="str">
        <f>IF(X16=0,0,IF(X16=AD16,1,IF(X16&lt;&gt;"",IF(X16&gt;AD16,"3","0"),"")))</f>
        <v>3</v>
      </c>
      <c r="Y18" s="114"/>
      <c r="Z18" s="125"/>
      <c r="AA18" s="88"/>
      <c r="AB18" s="125"/>
      <c r="AC18" s="114"/>
      <c r="AD18" s="80">
        <f>IF(AD16=0,0,IF(AD16=X16,1,IF(AD16&lt;&gt;"",IF(X16&lt;AD16,"3","0"),"")))</f>
        <v>0</v>
      </c>
      <c r="AE18" s="236">
        <f>IF(AE16=0,0,IF(AE16=AK16,1,IF(AE16&lt;&gt;"",IF(AE16&gt;AK16,"3","0"),"")))</f>
        <v>0</v>
      </c>
      <c r="AF18" s="238"/>
      <c r="AG18" s="239"/>
      <c r="AH18" s="240"/>
      <c r="AI18" s="241"/>
      <c r="AJ18" s="238"/>
      <c r="AK18" s="237">
        <f>IF(AK16=0,0,IF(AK16=AE16,1,IF(AK16&lt;&gt;"",IF(AE16&lt;AK16,"3","0"),"")))</f>
        <v>0</v>
      </c>
      <c r="AL18" s="421"/>
      <c r="AM18" s="422"/>
      <c r="AN18" s="469"/>
      <c r="AO18" s="470"/>
      <c r="AP18" s="466"/>
      <c r="AQ18" s="466"/>
      <c r="AR18" s="466"/>
      <c r="AS18" s="466"/>
      <c r="AT18" s="466"/>
      <c r="AU18" s="466"/>
      <c r="AV18" s="466"/>
      <c r="AW18" s="466"/>
      <c r="AX18" s="466"/>
      <c r="AY18" s="468"/>
      <c r="AZ18" s="468"/>
      <c r="BA18" s="468"/>
    </row>
    <row r="19" spans="2:54" ht="24" customHeight="1" thickBot="1">
      <c r="B19" s="27"/>
      <c r="C19" s="109">
        <v>11</v>
      </c>
      <c r="D19" s="110"/>
      <c r="E19" s="110"/>
      <c r="F19" s="110"/>
      <c r="G19" s="42"/>
      <c r="H19" s="42"/>
      <c r="I19" s="108"/>
      <c r="J19" s="58"/>
      <c r="K19" s="58"/>
      <c r="L19" s="59"/>
      <c r="M19" s="60"/>
      <c r="N19" s="59"/>
      <c r="O19" s="58"/>
      <c r="P19" s="61"/>
      <c r="Q19" s="71"/>
      <c r="R19" s="58"/>
      <c r="S19" s="59"/>
      <c r="T19" s="60"/>
      <c r="U19" s="59"/>
      <c r="V19" s="58"/>
      <c r="W19" s="61"/>
      <c r="X19" s="440"/>
      <c r="Y19" s="441"/>
      <c r="Z19" s="441"/>
      <c r="AA19" s="441"/>
      <c r="AB19" s="441"/>
      <c r="AC19" s="441"/>
      <c r="AD19" s="442"/>
      <c r="AE19" s="242"/>
      <c r="AF19" s="243"/>
      <c r="AG19" s="244"/>
      <c r="AH19" s="245"/>
      <c r="AI19" s="247"/>
      <c r="AJ19" s="243"/>
      <c r="AK19" s="243"/>
      <c r="AL19" s="421"/>
      <c r="AM19" s="422"/>
      <c r="AN19" s="469" t="s">
        <v>27</v>
      </c>
      <c r="AO19" s="470"/>
      <c r="AP19" s="466" t="str">
        <f>N34</f>
        <v/>
      </c>
      <c r="AQ19" s="466"/>
      <c r="AR19" s="466"/>
      <c r="AS19" s="466" t="str">
        <f>Z34</f>
        <v/>
      </c>
      <c r="AT19" s="466"/>
      <c r="AU19" s="466"/>
      <c r="AV19" s="466" t="str">
        <f>AG34</f>
        <v/>
      </c>
      <c r="AW19" s="466"/>
      <c r="AX19" s="466"/>
      <c r="AY19" s="468">
        <f>AX34</f>
        <v>2</v>
      </c>
      <c r="AZ19" s="468"/>
      <c r="BA19" s="468"/>
      <c r="BB19" s="1"/>
    </row>
    <row r="20" spans="2:54" ht="24" customHeight="1" thickBot="1">
      <c r="B20" s="32"/>
      <c r="C20" s="305" t="str">
        <f>VLOOKUP(C19,参加チーム・抽選Ｎｏ!$H$13:'参加チーム・抽選Ｎｏ'!$J$28,3,FALSE)</f>
        <v>Ｂｅｓｔ　Ｂｕｄｄｉｅｓ</v>
      </c>
      <c r="D20" s="305"/>
      <c r="E20" s="305"/>
      <c r="F20" s="305"/>
      <c r="G20" s="305"/>
      <c r="H20" s="305"/>
      <c r="I20" s="111"/>
      <c r="J20" s="62"/>
      <c r="K20" s="63"/>
      <c r="L20" s="141">
        <f>AB10</f>
        <v>12</v>
      </c>
      <c r="M20" s="64" t="s">
        <v>16</v>
      </c>
      <c r="N20" s="141">
        <f>Z10</f>
        <v>21</v>
      </c>
      <c r="O20" s="63"/>
      <c r="P20" s="65"/>
      <c r="Q20" s="72"/>
      <c r="R20" s="63"/>
      <c r="S20" s="73">
        <f>AB15</f>
        <v>20</v>
      </c>
      <c r="T20" s="74" t="s">
        <v>0</v>
      </c>
      <c r="U20" s="73">
        <f>Z15</f>
        <v>21</v>
      </c>
      <c r="V20" s="63"/>
      <c r="W20" s="65"/>
      <c r="X20" s="443"/>
      <c r="Y20" s="444"/>
      <c r="Z20" s="444"/>
      <c r="AA20" s="444"/>
      <c r="AB20" s="444"/>
      <c r="AC20" s="444"/>
      <c r="AD20" s="445"/>
      <c r="AE20" s="227"/>
      <c r="AF20" s="232"/>
      <c r="AG20" s="233"/>
      <c r="AH20" s="230" t="s">
        <v>16</v>
      </c>
      <c r="AI20" s="233"/>
      <c r="AJ20" s="232"/>
      <c r="AK20" s="228"/>
      <c r="AL20" s="421"/>
      <c r="AM20" s="422"/>
      <c r="AN20" s="469"/>
      <c r="AO20" s="470"/>
      <c r="AP20" s="466"/>
      <c r="AQ20" s="466"/>
      <c r="AR20" s="466"/>
      <c r="AS20" s="466"/>
      <c r="AT20" s="466"/>
      <c r="AU20" s="466"/>
      <c r="AV20" s="466"/>
      <c r="AW20" s="466"/>
      <c r="AX20" s="466"/>
      <c r="AY20" s="468"/>
      <c r="AZ20" s="468"/>
      <c r="BA20" s="468"/>
      <c r="BB20" s="1"/>
    </row>
    <row r="21" spans="2:54" ht="24" customHeight="1" thickBot="1">
      <c r="B21" s="32"/>
      <c r="C21" s="305"/>
      <c r="D21" s="305"/>
      <c r="E21" s="305"/>
      <c r="F21" s="305"/>
      <c r="G21" s="305"/>
      <c r="H21" s="305"/>
      <c r="I21" s="111"/>
      <c r="J21" s="66">
        <f>AD11</f>
        <v>0</v>
      </c>
      <c r="K21" s="63"/>
      <c r="L21" s="141">
        <f>AB11</f>
        <v>0</v>
      </c>
      <c r="M21" s="64"/>
      <c r="N21" s="141">
        <f>Z11</f>
        <v>0</v>
      </c>
      <c r="O21" s="63"/>
      <c r="P21" s="67">
        <f>X11</f>
        <v>1</v>
      </c>
      <c r="Q21" s="75">
        <f>AD16</f>
        <v>0</v>
      </c>
      <c r="R21" s="63"/>
      <c r="S21" s="73">
        <f>AB16</f>
        <v>0</v>
      </c>
      <c r="T21" s="74"/>
      <c r="U21" s="73">
        <f>Z16</f>
        <v>0</v>
      </c>
      <c r="V21" s="63"/>
      <c r="W21" s="67">
        <f>X16</f>
        <v>1</v>
      </c>
      <c r="X21" s="443"/>
      <c r="Y21" s="444"/>
      <c r="Z21" s="444"/>
      <c r="AA21" s="444"/>
      <c r="AB21" s="444"/>
      <c r="AC21" s="444"/>
      <c r="AD21" s="445"/>
      <c r="AE21" s="234">
        <f>IF($AG$20&gt;$AI$20,"1",)+IF($AG$21&gt;$AI$21,"1",)+IF($AG$22&gt;$AI$22,"1",)</f>
        <v>0</v>
      </c>
      <c r="AF21" s="232"/>
      <c r="AG21" s="233"/>
      <c r="AH21" s="230" t="s">
        <v>16</v>
      </c>
      <c r="AI21" s="233"/>
      <c r="AJ21" s="232"/>
      <c r="AK21" s="235">
        <f>IF(AG20&lt;AI20,"1",)+IF(AG21&lt;AI21,"1",)+IF(AG22&lt;AI22,"1",)</f>
        <v>0</v>
      </c>
      <c r="AL21" s="421"/>
      <c r="AM21" s="422"/>
      <c r="AN21" s="469"/>
      <c r="AO21" s="470"/>
      <c r="AP21" s="466"/>
      <c r="AQ21" s="466"/>
      <c r="AR21" s="466"/>
      <c r="AS21" s="466"/>
      <c r="AT21" s="466"/>
      <c r="AU21" s="466"/>
      <c r="AV21" s="466"/>
      <c r="AW21" s="466"/>
      <c r="AX21" s="466"/>
      <c r="AY21" s="468"/>
      <c r="AZ21" s="468"/>
      <c r="BA21" s="468"/>
    </row>
    <row r="22" spans="2:54" ht="24" customHeight="1" thickBot="1">
      <c r="B22" s="16"/>
      <c r="C22" s="84">
        <f>IF(J21&gt;P21,"１",)+IF(Q21&gt;W21,"1",)+IF(AE21&gt;AK21,"1",)</f>
        <v>0</v>
      </c>
      <c r="D22" s="100" t="s">
        <v>4</v>
      </c>
      <c r="E22" s="84">
        <f>IF(J21&lt;P21,"1",)+IF(Q21&lt;W21,"1")+IF(AE21&lt;AK21,"1")</f>
        <v>2</v>
      </c>
      <c r="F22" s="100" t="s">
        <v>5</v>
      </c>
      <c r="G22" s="277">
        <f>IF(J21=1,"1",IF(J21=0,"0",))+IF(Q21=1,"1",IF(Q21=0,"0",))+IF(AE21=1,"1",IF(AE21=0,"0"))</f>
        <v>0</v>
      </c>
      <c r="H22" s="278" t="s">
        <v>47</v>
      </c>
      <c r="I22" s="101"/>
      <c r="J22" s="76" t="str">
        <f>AD12</f>
        <v>●</v>
      </c>
      <c r="K22" s="63"/>
      <c r="L22" s="141">
        <f>AB12</f>
        <v>0</v>
      </c>
      <c r="M22" s="64" t="s">
        <v>0</v>
      </c>
      <c r="N22" s="141">
        <f>Z12</f>
        <v>0</v>
      </c>
      <c r="O22" s="63"/>
      <c r="P22" s="80" t="str">
        <f>X12</f>
        <v>○</v>
      </c>
      <c r="Q22" s="77" t="str">
        <f>AD17</f>
        <v>●</v>
      </c>
      <c r="R22" s="63"/>
      <c r="S22" s="73">
        <f>AB17</f>
        <v>0</v>
      </c>
      <c r="T22" s="74" t="s">
        <v>0</v>
      </c>
      <c r="U22" s="73">
        <f>Z17</f>
        <v>0</v>
      </c>
      <c r="V22" s="63"/>
      <c r="W22" s="80" t="str">
        <f>X17</f>
        <v>○</v>
      </c>
      <c r="X22" s="443"/>
      <c r="Y22" s="444"/>
      <c r="Z22" s="444"/>
      <c r="AA22" s="444"/>
      <c r="AB22" s="444"/>
      <c r="AC22" s="444"/>
      <c r="AD22" s="445"/>
      <c r="AE22" s="248" t="str">
        <f>IF(AE21=AK21,"△",IF(AE21&lt;&gt;"",IF(AE21&gt;AK21,"○","●"),""))</f>
        <v>△</v>
      </c>
      <c r="AF22" s="232"/>
      <c r="AG22" s="233"/>
      <c r="AH22" s="230" t="s">
        <v>0</v>
      </c>
      <c r="AI22" s="233"/>
      <c r="AJ22" s="232"/>
      <c r="AK22" s="237" t="str">
        <f>IF(AE21=AK21,"△",IF(AE21&lt;&gt;"",IF(AE21&lt;AK21,"○","●"),""))</f>
        <v>△</v>
      </c>
      <c r="AL22" s="421"/>
      <c r="AM22" s="422"/>
      <c r="AN22" s="469"/>
      <c r="AO22" s="470"/>
      <c r="AP22" s="466"/>
      <c r="AQ22" s="466"/>
      <c r="AR22" s="466"/>
      <c r="AS22" s="466"/>
      <c r="AT22" s="466"/>
      <c r="AU22" s="466"/>
      <c r="AV22" s="466"/>
      <c r="AW22" s="466"/>
      <c r="AX22" s="466"/>
      <c r="AY22" s="468"/>
      <c r="AZ22" s="468"/>
      <c r="BA22" s="468"/>
    </row>
    <row r="23" spans="2:54" ht="24" customHeight="1" thickBot="1">
      <c r="B23" s="16"/>
      <c r="C23" s="83">
        <f>SUM(J23+Q23+AE23)</f>
        <v>0</v>
      </c>
      <c r="D23" s="83" t="s">
        <v>43</v>
      </c>
      <c r="E23" s="102"/>
      <c r="F23" s="83"/>
      <c r="G23" s="102"/>
      <c r="H23" s="102"/>
      <c r="I23" s="103"/>
      <c r="J23" s="92">
        <f>AD13</f>
        <v>0</v>
      </c>
      <c r="K23" s="88"/>
      <c r="L23" s="91"/>
      <c r="M23" s="88"/>
      <c r="N23" s="91"/>
      <c r="O23" s="88"/>
      <c r="P23" s="93" t="str">
        <f>X13</f>
        <v>3</v>
      </c>
      <c r="Q23" s="87">
        <f>AD18</f>
        <v>0</v>
      </c>
      <c r="R23" s="88"/>
      <c r="S23" s="91"/>
      <c r="T23" s="88"/>
      <c r="U23" s="91"/>
      <c r="V23" s="88"/>
      <c r="W23" s="80" t="str">
        <f>X18</f>
        <v>3</v>
      </c>
      <c r="X23" s="446"/>
      <c r="Y23" s="447"/>
      <c r="Z23" s="447"/>
      <c r="AA23" s="447"/>
      <c r="AB23" s="447"/>
      <c r="AC23" s="447"/>
      <c r="AD23" s="448"/>
      <c r="AE23" s="236">
        <f>IF(AE21=0,0,IF(AE21=AK21,1,IF(AE21&lt;&gt;"",IF(AE21&gt;AK21,"3","0"),"")))</f>
        <v>0</v>
      </c>
      <c r="AF23" s="238"/>
      <c r="AG23" s="239"/>
      <c r="AH23" s="240"/>
      <c r="AI23" s="241"/>
      <c r="AJ23" s="238"/>
      <c r="AK23" s="237">
        <f>IF(AK21=0,0,IF(AK21=AE21,1,IF(AK21&lt;&gt;"",IF(AE21&lt;AK21,"3","0"),"")))</f>
        <v>0</v>
      </c>
      <c r="AL23" s="421"/>
      <c r="AM23" s="422"/>
      <c r="AN23" s="469"/>
      <c r="AO23" s="470"/>
      <c r="AP23" s="466"/>
      <c r="AQ23" s="466"/>
      <c r="AR23" s="466"/>
      <c r="AS23" s="466"/>
      <c r="AT23" s="466"/>
      <c r="AU23" s="466"/>
      <c r="AV23" s="466"/>
      <c r="AW23" s="466"/>
      <c r="AX23" s="466"/>
      <c r="AY23" s="468"/>
      <c r="AZ23" s="468"/>
      <c r="BA23" s="468"/>
    </row>
    <row r="24" spans="2:54" ht="24" customHeight="1" thickBot="1">
      <c r="B24" s="223"/>
      <c r="C24" s="249">
        <v>0</v>
      </c>
      <c r="D24" s="250"/>
      <c r="E24" s="250"/>
      <c r="F24" s="250"/>
      <c r="G24" s="251"/>
      <c r="H24" s="251"/>
      <c r="I24" s="252"/>
      <c r="J24" s="243"/>
      <c r="K24" s="243"/>
      <c r="L24" s="253"/>
      <c r="M24" s="245"/>
      <c r="N24" s="253"/>
      <c r="O24" s="243"/>
      <c r="P24" s="254"/>
      <c r="Q24" s="242"/>
      <c r="R24" s="243"/>
      <c r="S24" s="253"/>
      <c r="T24" s="245"/>
      <c r="U24" s="253"/>
      <c r="V24" s="243"/>
      <c r="W24" s="254"/>
      <c r="X24" s="242"/>
      <c r="Y24" s="243"/>
      <c r="Z24" s="253"/>
      <c r="AA24" s="245"/>
      <c r="AB24" s="253"/>
      <c r="AC24" s="243"/>
      <c r="AD24" s="243"/>
      <c r="AE24" s="494"/>
      <c r="AF24" s="495"/>
      <c r="AG24" s="495"/>
      <c r="AH24" s="495"/>
      <c r="AI24" s="495"/>
      <c r="AJ24" s="495"/>
      <c r="AK24" s="496"/>
      <c r="AL24" s="421"/>
      <c r="AM24" s="422"/>
      <c r="AN24" s="469" t="s">
        <v>27</v>
      </c>
      <c r="AO24" s="470"/>
      <c r="AP24" s="466" t="str">
        <f>N35</f>
        <v/>
      </c>
      <c r="AQ24" s="466"/>
      <c r="AR24" s="466"/>
      <c r="AS24" s="466" t="str">
        <f>Z35</f>
        <v/>
      </c>
      <c r="AT24" s="466"/>
      <c r="AU24" s="466"/>
      <c r="AV24" s="466" t="str">
        <f>AG35</f>
        <v/>
      </c>
      <c r="AW24" s="466"/>
      <c r="AX24" s="466"/>
      <c r="AY24" s="468" t="str">
        <f>AX35</f>
        <v/>
      </c>
      <c r="AZ24" s="468"/>
      <c r="BA24" s="468"/>
    </row>
    <row r="25" spans="2:54" ht="24" customHeight="1" thickBot="1">
      <c r="B25" s="224"/>
      <c r="C25" s="510">
        <f>VLOOKUP(C24,参加チーム・抽選Ｎｏ!$H$13:'参加チーム・抽選Ｎｏ'!$J$28,3,FALSE)</f>
        <v>0</v>
      </c>
      <c r="D25" s="510"/>
      <c r="E25" s="510"/>
      <c r="F25" s="510"/>
      <c r="G25" s="510"/>
      <c r="H25" s="510"/>
      <c r="I25" s="255"/>
      <c r="J25" s="228"/>
      <c r="K25" s="232"/>
      <c r="L25" s="256">
        <f>AI10</f>
        <v>0</v>
      </c>
      <c r="M25" s="230" t="s">
        <v>16</v>
      </c>
      <c r="N25" s="256">
        <f>AG10</f>
        <v>0</v>
      </c>
      <c r="O25" s="232"/>
      <c r="P25" s="257"/>
      <c r="Q25" s="227"/>
      <c r="R25" s="232"/>
      <c r="S25" s="258">
        <f>AI15</f>
        <v>0</v>
      </c>
      <c r="T25" s="259" t="s">
        <v>0</v>
      </c>
      <c r="U25" s="258">
        <f>AG15</f>
        <v>0</v>
      </c>
      <c r="V25" s="232"/>
      <c r="W25" s="257"/>
      <c r="X25" s="227"/>
      <c r="Y25" s="232"/>
      <c r="Z25" s="258">
        <f>AI20</f>
        <v>0</v>
      </c>
      <c r="AA25" s="230" t="s">
        <v>16</v>
      </c>
      <c r="AB25" s="256">
        <f>AG20</f>
        <v>0</v>
      </c>
      <c r="AC25" s="232"/>
      <c r="AD25" s="228"/>
      <c r="AE25" s="497"/>
      <c r="AF25" s="498"/>
      <c r="AG25" s="498"/>
      <c r="AH25" s="498"/>
      <c r="AI25" s="498"/>
      <c r="AJ25" s="498"/>
      <c r="AK25" s="499"/>
      <c r="AL25" s="421"/>
      <c r="AM25" s="422"/>
      <c r="AN25" s="469"/>
      <c r="AO25" s="470"/>
      <c r="AP25" s="466"/>
      <c r="AQ25" s="466"/>
      <c r="AR25" s="466"/>
      <c r="AS25" s="466"/>
      <c r="AT25" s="466"/>
      <c r="AU25" s="466"/>
      <c r="AV25" s="466"/>
      <c r="AW25" s="466"/>
      <c r="AX25" s="466"/>
      <c r="AY25" s="468"/>
      <c r="AZ25" s="468"/>
      <c r="BA25" s="468"/>
    </row>
    <row r="26" spans="2:54" ht="24" customHeight="1" thickBot="1">
      <c r="B26" s="224"/>
      <c r="C26" s="510"/>
      <c r="D26" s="510"/>
      <c r="E26" s="510"/>
      <c r="F26" s="510"/>
      <c r="G26" s="510"/>
      <c r="H26" s="510"/>
      <c r="I26" s="255"/>
      <c r="J26" s="260">
        <f>AK11</f>
        <v>0</v>
      </c>
      <c r="K26" s="232"/>
      <c r="L26" s="256">
        <f>AI11</f>
        <v>0</v>
      </c>
      <c r="M26" s="230" t="s">
        <v>16</v>
      </c>
      <c r="N26" s="256">
        <f>AG11</f>
        <v>0</v>
      </c>
      <c r="O26" s="232"/>
      <c r="P26" s="261">
        <f>AE11</f>
        <v>0</v>
      </c>
      <c r="Q26" s="262">
        <f>AK16</f>
        <v>0</v>
      </c>
      <c r="R26" s="232"/>
      <c r="S26" s="258">
        <f>AI16</f>
        <v>0</v>
      </c>
      <c r="T26" s="259" t="s">
        <v>0</v>
      </c>
      <c r="U26" s="258">
        <f>AG16</f>
        <v>0</v>
      </c>
      <c r="V26" s="232"/>
      <c r="W26" s="261">
        <f>AE16</f>
        <v>0</v>
      </c>
      <c r="X26" s="262">
        <f>AK21</f>
        <v>0</v>
      </c>
      <c r="Y26" s="232"/>
      <c r="Z26" s="258">
        <f>AI21</f>
        <v>0</v>
      </c>
      <c r="AA26" s="230" t="s">
        <v>16</v>
      </c>
      <c r="AB26" s="256">
        <f>AG21</f>
        <v>0</v>
      </c>
      <c r="AC26" s="232"/>
      <c r="AD26" s="263">
        <f>AE21</f>
        <v>0</v>
      </c>
      <c r="AE26" s="497"/>
      <c r="AF26" s="498"/>
      <c r="AG26" s="498"/>
      <c r="AH26" s="498"/>
      <c r="AI26" s="498"/>
      <c r="AJ26" s="498"/>
      <c r="AK26" s="499"/>
      <c r="AL26" s="421"/>
      <c r="AM26" s="422"/>
      <c r="AN26" s="469"/>
      <c r="AO26" s="470"/>
      <c r="AP26" s="466"/>
      <c r="AQ26" s="466"/>
      <c r="AR26" s="466"/>
      <c r="AS26" s="466"/>
      <c r="AT26" s="466"/>
      <c r="AU26" s="466"/>
      <c r="AV26" s="466"/>
      <c r="AW26" s="466"/>
      <c r="AX26" s="466"/>
      <c r="AY26" s="468"/>
      <c r="AZ26" s="468"/>
      <c r="BA26" s="468"/>
    </row>
    <row r="27" spans="2:54" ht="24" customHeight="1" thickBot="1">
      <c r="B27" s="225"/>
      <c r="C27" s="256">
        <f>IF(J26&gt;P26,"１",)+IF(Q26&gt;W26,"1",)+IF(X26&gt;AD26,"1",)</f>
        <v>0</v>
      </c>
      <c r="D27" s="264" t="s">
        <v>4</v>
      </c>
      <c r="E27" s="256">
        <f>IF(J26&lt;P26,"1",)+IF(Q26&lt;W26,"1")+IF(X26&lt;AD26,"1")</f>
        <v>0</v>
      </c>
      <c r="F27" s="264" t="s">
        <v>5</v>
      </c>
      <c r="G27" s="256">
        <f>IF(J26=1,"1",IF(J26=0,"0",))+IF(Q26=1,"1",IF(Q26=0,"0",))+IF(X26=1,"1",IF(X26=0,"0"))</f>
        <v>0</v>
      </c>
      <c r="H27" s="264" t="s">
        <v>47</v>
      </c>
      <c r="I27" s="265"/>
      <c r="J27" s="266" t="str">
        <f>AK12</f>
        <v>△</v>
      </c>
      <c r="K27" s="232"/>
      <c r="L27" s="256">
        <f>AI12</f>
        <v>0</v>
      </c>
      <c r="M27" s="230" t="s">
        <v>0</v>
      </c>
      <c r="N27" s="256">
        <f>AG12</f>
        <v>0</v>
      </c>
      <c r="O27" s="232"/>
      <c r="P27" s="237" t="str">
        <f>AE12</f>
        <v>△</v>
      </c>
      <c r="Q27" s="236" t="str">
        <f>AK17</f>
        <v>△</v>
      </c>
      <c r="R27" s="232"/>
      <c r="S27" s="258">
        <f>AI17</f>
        <v>0</v>
      </c>
      <c r="T27" s="259" t="s">
        <v>0</v>
      </c>
      <c r="U27" s="258">
        <f>AG17</f>
        <v>0</v>
      </c>
      <c r="V27" s="232"/>
      <c r="W27" s="237" t="str">
        <f>AE17</f>
        <v>△</v>
      </c>
      <c r="X27" s="236" t="str">
        <f>AK22</f>
        <v>△</v>
      </c>
      <c r="Y27" s="232"/>
      <c r="Z27" s="258">
        <f>AI22</f>
        <v>0</v>
      </c>
      <c r="AA27" s="230" t="s">
        <v>0</v>
      </c>
      <c r="AB27" s="256">
        <f>AG22</f>
        <v>0</v>
      </c>
      <c r="AC27" s="232"/>
      <c r="AD27" s="267" t="str">
        <f>AE22</f>
        <v>△</v>
      </c>
      <c r="AE27" s="497"/>
      <c r="AF27" s="498"/>
      <c r="AG27" s="498"/>
      <c r="AH27" s="498"/>
      <c r="AI27" s="498"/>
      <c r="AJ27" s="498"/>
      <c r="AK27" s="499"/>
      <c r="AL27" s="421"/>
      <c r="AM27" s="422"/>
      <c r="AN27" s="469"/>
      <c r="AO27" s="470"/>
      <c r="AP27" s="466"/>
      <c r="AQ27" s="466"/>
      <c r="AR27" s="466"/>
      <c r="AS27" s="466"/>
      <c r="AT27" s="466"/>
      <c r="AU27" s="466"/>
      <c r="AV27" s="466"/>
      <c r="AW27" s="466"/>
      <c r="AX27" s="466"/>
      <c r="AY27" s="468"/>
      <c r="AZ27" s="468"/>
      <c r="BA27" s="468"/>
    </row>
    <row r="28" spans="2:54" ht="24" customHeight="1" thickBot="1">
      <c r="B28" s="226"/>
      <c r="C28" s="268">
        <f>SUM(J28+Q28+X28)</f>
        <v>0</v>
      </c>
      <c r="D28" s="268" t="s">
        <v>43</v>
      </c>
      <c r="E28" s="269"/>
      <c r="F28" s="268"/>
      <c r="G28" s="269"/>
      <c r="H28" s="269"/>
      <c r="I28" s="270"/>
      <c r="J28" s="271">
        <f>AK13</f>
        <v>0</v>
      </c>
      <c r="K28" s="240"/>
      <c r="L28" s="268"/>
      <c r="M28" s="240"/>
      <c r="N28" s="268"/>
      <c r="O28" s="240"/>
      <c r="P28" s="272">
        <f>AE13</f>
        <v>0</v>
      </c>
      <c r="Q28" s="273">
        <f>AK18</f>
        <v>0</v>
      </c>
      <c r="R28" s="240"/>
      <c r="S28" s="268"/>
      <c r="T28" s="240"/>
      <c r="U28" s="268"/>
      <c r="V28" s="240"/>
      <c r="W28" s="272">
        <f>AE18</f>
        <v>0</v>
      </c>
      <c r="X28" s="273">
        <f>AK23</f>
        <v>0</v>
      </c>
      <c r="Y28" s="240"/>
      <c r="Z28" s="268"/>
      <c r="AA28" s="240"/>
      <c r="AB28" s="268"/>
      <c r="AC28" s="240"/>
      <c r="AD28" s="274">
        <f>AE23</f>
        <v>0</v>
      </c>
      <c r="AE28" s="500"/>
      <c r="AF28" s="501"/>
      <c r="AG28" s="501"/>
      <c r="AH28" s="501"/>
      <c r="AI28" s="501"/>
      <c r="AJ28" s="501"/>
      <c r="AK28" s="502"/>
      <c r="AL28" s="421"/>
      <c r="AM28" s="422"/>
      <c r="AN28" s="469"/>
      <c r="AO28" s="470"/>
      <c r="AP28" s="466"/>
      <c r="AQ28" s="466"/>
      <c r="AR28" s="466"/>
      <c r="AS28" s="466"/>
      <c r="AT28" s="466"/>
      <c r="AU28" s="466"/>
      <c r="AV28" s="466"/>
      <c r="AW28" s="466"/>
      <c r="AX28" s="466"/>
      <c r="AY28" s="468"/>
      <c r="AZ28" s="468"/>
      <c r="BA28" s="468"/>
    </row>
    <row r="29" spans="2:54" ht="18.95" customHeight="1" thickBot="1">
      <c r="B29" s="1"/>
      <c r="C29" s="1"/>
      <c r="D29" s="153"/>
      <c r="E29" s="139"/>
      <c r="F29" s="153"/>
      <c r="G29" s="13"/>
      <c r="H29" s="13"/>
      <c r="I29" s="1"/>
      <c r="J29" s="19"/>
      <c r="K29" s="19"/>
      <c r="L29" s="19"/>
      <c r="M29" s="19"/>
      <c r="N29" s="19"/>
      <c r="O29" s="19"/>
      <c r="P29" s="19"/>
      <c r="Q29" s="19"/>
      <c r="R29" s="19"/>
      <c r="S29" s="23"/>
      <c r="T29" s="23"/>
      <c r="U29" s="23"/>
      <c r="V29" s="19"/>
      <c r="W29" s="24"/>
      <c r="X29" s="19"/>
      <c r="Y29" s="19"/>
      <c r="Z29" s="21"/>
      <c r="AA29" s="23"/>
      <c r="AB29" s="23"/>
      <c r="AC29" s="19"/>
      <c r="AD29" s="19"/>
      <c r="AE29" s="19"/>
      <c r="AF29" s="19"/>
      <c r="AG29" s="23"/>
      <c r="AH29" s="23"/>
      <c r="AI29" s="23"/>
      <c r="AJ29" s="19"/>
      <c r="AK29" s="19"/>
      <c r="AL29" s="19"/>
      <c r="AM29" s="19"/>
      <c r="AN29" s="23"/>
      <c r="AO29" s="23"/>
      <c r="AP29" s="23"/>
      <c r="AQ29" s="19"/>
      <c r="AR29" s="19"/>
      <c r="AS29" s="23"/>
      <c r="AT29" s="23"/>
      <c r="AU29" s="23"/>
      <c r="AV29" s="23"/>
      <c r="AW29" s="23"/>
      <c r="AX29" s="23"/>
      <c r="AY29" s="21"/>
      <c r="AZ29" s="21"/>
    </row>
    <row r="30" spans="2:54" ht="24" customHeight="1">
      <c r="B30" s="309"/>
      <c r="C30" s="310"/>
      <c r="D30" s="310"/>
      <c r="E30" s="310"/>
      <c r="F30" s="310"/>
      <c r="G30" s="310"/>
      <c r="H30" s="310"/>
      <c r="I30" s="311"/>
      <c r="J30" s="321" t="s">
        <v>14</v>
      </c>
      <c r="K30" s="322"/>
      <c r="L30" s="322"/>
      <c r="M30" s="323"/>
      <c r="N30" s="327" t="s">
        <v>11</v>
      </c>
      <c r="O30" s="328"/>
      <c r="P30" s="329"/>
      <c r="Q30" s="321" t="s">
        <v>8</v>
      </c>
      <c r="R30" s="322"/>
      <c r="S30" s="322"/>
      <c r="T30" s="367" t="s">
        <v>9</v>
      </c>
      <c r="U30" s="322"/>
      <c r="V30" s="368"/>
      <c r="W30" s="361" t="s">
        <v>1</v>
      </c>
      <c r="X30" s="361"/>
      <c r="Y30" s="362"/>
      <c r="Z30" s="327" t="s">
        <v>1</v>
      </c>
      <c r="AA30" s="328"/>
      <c r="AB30" s="328"/>
      <c r="AC30" s="329"/>
      <c r="AD30" s="321" t="s">
        <v>17</v>
      </c>
      <c r="AE30" s="322"/>
      <c r="AF30" s="323"/>
      <c r="AG30" s="327" t="s">
        <v>7</v>
      </c>
      <c r="AH30" s="328"/>
      <c r="AI30" s="329"/>
      <c r="AJ30" s="321" t="s">
        <v>2</v>
      </c>
      <c r="AK30" s="322"/>
      <c r="AL30" s="322"/>
      <c r="AM30" s="368"/>
      <c r="AN30" s="367" t="s">
        <v>3</v>
      </c>
      <c r="AO30" s="322"/>
      <c r="AP30" s="368"/>
      <c r="AQ30" s="388" t="s">
        <v>13</v>
      </c>
      <c r="AR30" s="389"/>
      <c r="AS30" s="389"/>
      <c r="AT30" s="390"/>
      <c r="AU30" s="321" t="s">
        <v>28</v>
      </c>
      <c r="AV30" s="322"/>
      <c r="AW30" s="323"/>
      <c r="AX30" s="327" t="s">
        <v>24</v>
      </c>
      <c r="AY30" s="328"/>
      <c r="AZ30" s="328"/>
      <c r="BA30" s="329"/>
      <c r="BB30" s="22"/>
    </row>
    <row r="31" spans="2:54" ht="24" customHeight="1" thickBot="1">
      <c r="B31" s="312"/>
      <c r="C31" s="313"/>
      <c r="D31" s="313"/>
      <c r="E31" s="313"/>
      <c r="F31" s="313"/>
      <c r="G31" s="313"/>
      <c r="H31" s="313"/>
      <c r="I31" s="314"/>
      <c r="J31" s="324"/>
      <c r="K31" s="325"/>
      <c r="L31" s="325"/>
      <c r="M31" s="326"/>
      <c r="N31" s="315" t="s">
        <v>10</v>
      </c>
      <c r="O31" s="316"/>
      <c r="P31" s="317"/>
      <c r="Q31" s="324"/>
      <c r="R31" s="325"/>
      <c r="S31" s="325"/>
      <c r="T31" s="369"/>
      <c r="U31" s="325"/>
      <c r="V31" s="370"/>
      <c r="W31" s="363"/>
      <c r="X31" s="363"/>
      <c r="Y31" s="364"/>
      <c r="Z31" s="315" t="s">
        <v>6</v>
      </c>
      <c r="AA31" s="316"/>
      <c r="AB31" s="316"/>
      <c r="AC31" s="317"/>
      <c r="AD31" s="324"/>
      <c r="AE31" s="325"/>
      <c r="AF31" s="326"/>
      <c r="AG31" s="315" t="s">
        <v>6</v>
      </c>
      <c r="AH31" s="316"/>
      <c r="AI31" s="317"/>
      <c r="AJ31" s="324"/>
      <c r="AK31" s="325"/>
      <c r="AL31" s="325"/>
      <c r="AM31" s="370"/>
      <c r="AN31" s="369"/>
      <c r="AO31" s="325"/>
      <c r="AP31" s="370"/>
      <c r="AQ31" s="391" t="s">
        <v>12</v>
      </c>
      <c r="AR31" s="392"/>
      <c r="AS31" s="392"/>
      <c r="AT31" s="393"/>
      <c r="AU31" s="324"/>
      <c r="AV31" s="325"/>
      <c r="AW31" s="326"/>
      <c r="AX31" s="315" t="s">
        <v>22</v>
      </c>
      <c r="AY31" s="316"/>
      <c r="AZ31" s="316"/>
      <c r="BA31" s="317"/>
      <c r="BB31" s="22"/>
    </row>
    <row r="32" spans="2:54" ht="24" customHeight="1" thickBot="1">
      <c r="B32" s="33"/>
      <c r="C32" s="308" t="str">
        <f>C10</f>
        <v>やましろジャンプ</v>
      </c>
      <c r="D32" s="308"/>
      <c r="E32" s="308"/>
      <c r="F32" s="308"/>
      <c r="G32" s="308"/>
      <c r="H32" s="308"/>
      <c r="I32" s="40"/>
      <c r="J32" s="338">
        <f>C13</f>
        <v>6</v>
      </c>
      <c r="K32" s="339"/>
      <c r="L32" s="339"/>
      <c r="M32" s="340"/>
      <c r="N32" s="318">
        <f>IF(OR(J32="",J32=0),"",RANK(J32,$J32:$J35))</f>
        <v>1</v>
      </c>
      <c r="O32" s="319"/>
      <c r="P32" s="320"/>
      <c r="Q32" s="336">
        <f>SUM(Q11+X11+AE11)</f>
        <v>2</v>
      </c>
      <c r="R32" s="337"/>
      <c r="S32" s="337"/>
      <c r="T32" s="371">
        <f>SUM(W11+AD11+AK11)</f>
        <v>0</v>
      </c>
      <c r="U32" s="337"/>
      <c r="V32" s="372"/>
      <c r="W32" s="365">
        <f>IF(Q32=0,T32*0,IF(T32=0,Q32*1,IF(OR(Q32="",Q32=0),"",Q32-T32)))</f>
        <v>2</v>
      </c>
      <c r="X32" s="365"/>
      <c r="Y32" s="366"/>
      <c r="Z32" s="318">
        <f>IF(OR(W32="",W32=0),"",RANK(W32,$W32:$W35))</f>
        <v>1</v>
      </c>
      <c r="AA32" s="319"/>
      <c r="AB32" s="319"/>
      <c r="AC32" s="320"/>
      <c r="AD32" s="385">
        <f>IF(Q32=0,T32*0,IF(T32=0,Q32*1,IF(OR(Q32="",Q32=0),"",Q32/T32)))</f>
        <v>2</v>
      </c>
      <c r="AE32" s="386"/>
      <c r="AF32" s="387"/>
      <c r="AG32" s="318">
        <f>IF(OR(AD32="",AD32=0),"",RANK(AD32,$AD32:$AD35))</f>
        <v>1</v>
      </c>
      <c r="AH32" s="319"/>
      <c r="AI32" s="320"/>
      <c r="AJ32" s="336">
        <f>SUM(S9:S13)+SUM(Z9:Z13)+SUM(AG9:AG13)</f>
        <v>42</v>
      </c>
      <c r="AK32" s="337"/>
      <c r="AL32" s="337"/>
      <c r="AM32" s="337"/>
      <c r="AN32" s="371">
        <f>SUM(U9:U13)+SUM(AB9:AB13)+SUM(AI9:AI13)</f>
        <v>22</v>
      </c>
      <c r="AO32" s="337"/>
      <c r="AP32" s="372"/>
      <c r="AQ32" s="339">
        <f>IF(AJ32=0,"",AJ32-AN32)</f>
        <v>20</v>
      </c>
      <c r="AR32" s="339"/>
      <c r="AS32" s="339"/>
      <c r="AT32" s="340"/>
      <c r="AU32" s="385">
        <f>IF(AJ32=0,AN32*0,IF(AN32=0,AJ32*1,IF(OR(AJ32="",AJ32=0),"",AJ32/AN32)))</f>
        <v>1.9090909090909092</v>
      </c>
      <c r="AV32" s="386"/>
      <c r="AW32" s="387"/>
      <c r="AX32" s="318">
        <f>IF(OR(AU32="",AU32=0),"",RANK(AU32,$AU32:$AU35))</f>
        <v>1</v>
      </c>
      <c r="AY32" s="319"/>
      <c r="AZ32" s="319"/>
      <c r="BA32" s="320"/>
      <c r="BB32" s="22"/>
    </row>
    <row r="33" spans="2:54" ht="24" customHeight="1" thickBot="1">
      <c r="B33" s="33"/>
      <c r="C33" s="307" t="str">
        <f>C15</f>
        <v>Ｗａｒｒｌｏｒｓ</v>
      </c>
      <c r="D33" s="307"/>
      <c r="E33" s="307"/>
      <c r="F33" s="307"/>
      <c r="G33" s="307"/>
      <c r="H33" s="307"/>
      <c r="I33" s="40"/>
      <c r="J33" s="297">
        <f>C18</f>
        <v>3</v>
      </c>
      <c r="K33" s="298"/>
      <c r="L33" s="298"/>
      <c r="M33" s="299"/>
      <c r="N33" s="300">
        <f>IF(OR(J33="",J33=0),"",RANK(J33,$J32:$J35))</f>
        <v>2</v>
      </c>
      <c r="O33" s="301"/>
      <c r="P33" s="302"/>
      <c r="Q33" s="303">
        <f>SUM(J16+X16+AE16)</f>
        <v>1</v>
      </c>
      <c r="R33" s="304"/>
      <c r="S33" s="304"/>
      <c r="T33" s="373">
        <f>SUM(P16+AD16+AK16)</f>
        <v>1</v>
      </c>
      <c r="U33" s="304"/>
      <c r="V33" s="374"/>
      <c r="W33" s="298">
        <f>IF(Q33=0,T33*0,IF(T33=0,Q33*1,IF(OR(Q33="",Q33=0),"",Q33-T33)))</f>
        <v>0</v>
      </c>
      <c r="X33" s="298"/>
      <c r="Y33" s="299"/>
      <c r="Z33" s="300" t="str">
        <f>IF(OR(W33="",W33=0),"",RANK(W33,$W32:$W35))</f>
        <v/>
      </c>
      <c r="AA33" s="301"/>
      <c r="AB33" s="301"/>
      <c r="AC33" s="302"/>
      <c r="AD33" s="358">
        <f>IF(Q33=0,T33*0,IF(T33=0,Q33*1,IF(OR(Q33="",Q33=0),"",Q33/T33)))</f>
        <v>1</v>
      </c>
      <c r="AE33" s="359"/>
      <c r="AF33" s="360"/>
      <c r="AG33" s="300">
        <f>IF(OR(AD33="",AD33=0),"",RANK(AD33,$AD32:$AD35))</f>
        <v>2</v>
      </c>
      <c r="AH33" s="301"/>
      <c r="AI33" s="302"/>
      <c r="AJ33" s="303">
        <f>SUM(L14:L18)+SUM(Z14:Z18)+SUM(AG14:AG18)</f>
        <v>31</v>
      </c>
      <c r="AK33" s="304"/>
      <c r="AL33" s="304"/>
      <c r="AM33" s="304"/>
      <c r="AN33" s="373">
        <f>SUM(N14:N18)+SUM(AB14:AB18)+SUM(AI14:AI18)</f>
        <v>41</v>
      </c>
      <c r="AO33" s="304"/>
      <c r="AP33" s="374"/>
      <c r="AQ33" s="298">
        <f>IF(AJ33=0,"",AJ33-AN33)</f>
        <v>-10</v>
      </c>
      <c r="AR33" s="298"/>
      <c r="AS33" s="298"/>
      <c r="AT33" s="299"/>
      <c r="AU33" s="358">
        <f>IF(AJ33=0,AN33*0,IF(AN33=0,AJ33*1,IF(OR(AJ33="",AJ33=0),"",AJ33/AN33)))</f>
        <v>0.75609756097560976</v>
      </c>
      <c r="AV33" s="359"/>
      <c r="AW33" s="360"/>
      <c r="AX33" s="318">
        <f>IF(OR(AU33="",AU33=0),"",RANK(AU33,$AU32:$AU35))</f>
        <v>3</v>
      </c>
      <c r="AY33" s="319"/>
      <c r="AZ33" s="319"/>
      <c r="BA33" s="320"/>
      <c r="BB33" s="22"/>
    </row>
    <row r="34" spans="2:54" ht="24" customHeight="1" thickBot="1">
      <c r="B34" s="33"/>
      <c r="C34" s="307" t="str">
        <f>C20</f>
        <v>Ｂｅｓｔ　Ｂｕｄｄｉｅｓ</v>
      </c>
      <c r="D34" s="307"/>
      <c r="E34" s="307"/>
      <c r="F34" s="307"/>
      <c r="G34" s="307"/>
      <c r="H34" s="307"/>
      <c r="I34" s="40"/>
      <c r="J34" s="330">
        <f>C23</f>
        <v>0</v>
      </c>
      <c r="K34" s="331"/>
      <c r="L34" s="331"/>
      <c r="M34" s="332"/>
      <c r="N34" s="346" t="str">
        <f>IF(OR(J34="",J34=0),"",RANK(J34,$J32:$J35))</f>
        <v/>
      </c>
      <c r="O34" s="347"/>
      <c r="P34" s="348"/>
      <c r="Q34" s="303">
        <f>SUM(J21+Q21+AE21)</f>
        <v>0</v>
      </c>
      <c r="R34" s="304"/>
      <c r="S34" s="304"/>
      <c r="T34" s="373">
        <f>SUM(P21+W21+AK21)</f>
        <v>2</v>
      </c>
      <c r="U34" s="304"/>
      <c r="V34" s="374"/>
      <c r="W34" s="298">
        <f>IF(Q34=0,T34*0,IF(T34=0,Q34*1,IF(OR(Q34="",Q34=0),"",Q34-T34)))</f>
        <v>0</v>
      </c>
      <c r="X34" s="298"/>
      <c r="Y34" s="299"/>
      <c r="Z34" s="300" t="str">
        <f>IF(OR(W34="",W34=0),"",RANK(W34,$W32:$W35))</f>
        <v/>
      </c>
      <c r="AA34" s="301"/>
      <c r="AB34" s="301"/>
      <c r="AC34" s="302"/>
      <c r="AD34" s="358">
        <f>IF(Q34=0,T34*0,IF(T34=0,Q34*1,IF(OR(Q34="",Q34=0),"",Q34/T34)))</f>
        <v>0</v>
      </c>
      <c r="AE34" s="359"/>
      <c r="AF34" s="360"/>
      <c r="AG34" s="300" t="str">
        <f>IF(OR(AD34="",AD34=0),"",RANK(AD34,$AD32:$AD35))</f>
        <v/>
      </c>
      <c r="AH34" s="301"/>
      <c r="AI34" s="302"/>
      <c r="AJ34" s="303">
        <f>SUM(L19:L23)+SUM(S19:S23)+SUM(AG19:AG23)</f>
        <v>32</v>
      </c>
      <c r="AK34" s="304"/>
      <c r="AL34" s="304"/>
      <c r="AM34" s="304"/>
      <c r="AN34" s="404">
        <f>SUM(N19:N23)+SUM(U19:U23)+SUM(AI19:AI23)</f>
        <v>42</v>
      </c>
      <c r="AO34" s="405"/>
      <c r="AP34" s="406"/>
      <c r="AQ34" s="298">
        <f>IF(AJ34=0,"",AJ34-AN34)</f>
        <v>-10</v>
      </c>
      <c r="AR34" s="298"/>
      <c r="AS34" s="298"/>
      <c r="AT34" s="299"/>
      <c r="AU34" s="358">
        <f>IF(AJ34=0,AN34*0,IF(AN34=0,AJ34*1,IF(OR(AJ34="",AJ34=0),"",AJ34/AN34)))</f>
        <v>0.76190476190476186</v>
      </c>
      <c r="AV34" s="359"/>
      <c r="AW34" s="360"/>
      <c r="AX34" s="318">
        <f>IF(OR(AU34="",AU34=0),"",RANK(AU34,$AU32:$AU35))</f>
        <v>2</v>
      </c>
      <c r="AY34" s="319"/>
      <c r="AZ34" s="319"/>
      <c r="BA34" s="320"/>
      <c r="BB34" s="30"/>
    </row>
    <row r="35" spans="2:54" ht="24" customHeight="1" thickBot="1">
      <c r="B35" s="34"/>
      <c r="C35" s="509">
        <f>C25</f>
        <v>0</v>
      </c>
      <c r="D35" s="509"/>
      <c r="E35" s="509"/>
      <c r="F35" s="509"/>
      <c r="G35" s="509"/>
      <c r="H35" s="509"/>
      <c r="I35" s="275"/>
      <c r="J35" s="486">
        <f>C28</f>
        <v>0</v>
      </c>
      <c r="K35" s="487"/>
      <c r="L35" s="487"/>
      <c r="M35" s="488"/>
      <c r="N35" s="486" t="str">
        <f>IF(OR(J35="",J35=0),"",RANK(J35,$J32:$J35))</f>
        <v/>
      </c>
      <c r="O35" s="487"/>
      <c r="P35" s="488"/>
      <c r="Q35" s="486">
        <f>SUM(J26+Q26+X26)</f>
        <v>0</v>
      </c>
      <c r="R35" s="487"/>
      <c r="S35" s="487"/>
      <c r="T35" s="489">
        <f>SUM(P26+W26+AD26)</f>
        <v>0</v>
      </c>
      <c r="U35" s="487"/>
      <c r="V35" s="490"/>
      <c r="W35" s="487">
        <f>IF(Q35=0,T35*0,IF(T35=0,Q35*1,IF(OR(Q35="",Q35=0),"",Q35-T35)))</f>
        <v>0</v>
      </c>
      <c r="X35" s="487"/>
      <c r="Y35" s="488"/>
      <c r="Z35" s="486" t="str">
        <f>IF(OR(W35="",W35=0),"",RANK(W35,$W32:$W35))</f>
        <v/>
      </c>
      <c r="AA35" s="487"/>
      <c r="AB35" s="487"/>
      <c r="AC35" s="488"/>
      <c r="AD35" s="486">
        <f>IF(Q35=0,T35*0,IF(T35=0,Q35*1,IF(OR(Q35="",Q35=0),"",Q35/T35)))</f>
        <v>0</v>
      </c>
      <c r="AE35" s="487"/>
      <c r="AF35" s="488"/>
      <c r="AG35" s="486" t="str">
        <f>IF(OR(AD35="",AD35=0),"",RANK(AD35,$AD32:$AD35))</f>
        <v/>
      </c>
      <c r="AH35" s="487"/>
      <c r="AI35" s="488"/>
      <c r="AJ35" s="486">
        <f>SUM(L24:L28)+SUM(S24:S28)+SUM(Z24:Z28)</f>
        <v>0</v>
      </c>
      <c r="AK35" s="487"/>
      <c r="AL35" s="487"/>
      <c r="AM35" s="487"/>
      <c r="AN35" s="489">
        <f>SUM(N24:N28)+SUM(U24:U28)+SUM(AB24:AB28)</f>
        <v>0</v>
      </c>
      <c r="AO35" s="487"/>
      <c r="AP35" s="490"/>
      <c r="AQ35" s="487" t="str">
        <f>IF(AJ35=0,"",AJ35-AN35)</f>
        <v/>
      </c>
      <c r="AR35" s="487"/>
      <c r="AS35" s="487"/>
      <c r="AT35" s="488"/>
      <c r="AU35" s="486">
        <f>IF(AJ35=0,AN35*0,IF(AN35=0,AJ35*1,IF(OR(AJ35="",AJ35=0),"",AJ35/AN35)))</f>
        <v>0</v>
      </c>
      <c r="AV35" s="487"/>
      <c r="AW35" s="488"/>
      <c r="AX35" s="491" t="str">
        <f>IF(OR(AU35="",AU35=0),"",RANK(AU35,$AU32:$AU35))</f>
        <v/>
      </c>
      <c r="AY35" s="492"/>
      <c r="AZ35" s="492"/>
      <c r="BA35" s="493"/>
      <c r="BB35" s="30"/>
    </row>
    <row r="36" spans="2:54" ht="24" customHeight="1">
      <c r="B36" s="6"/>
      <c r="C36" s="168"/>
      <c r="D36" s="168"/>
      <c r="E36" s="168"/>
      <c r="F36" s="168"/>
      <c r="G36" s="168"/>
      <c r="H36" s="168"/>
      <c r="I36" s="100"/>
      <c r="J36" s="143"/>
      <c r="K36" s="143"/>
      <c r="L36" s="143"/>
      <c r="M36" s="143"/>
      <c r="N36" s="140"/>
      <c r="O36" s="140"/>
      <c r="P36" s="140"/>
      <c r="Q36" s="141"/>
      <c r="R36" s="141"/>
      <c r="S36" s="141"/>
      <c r="T36" s="141"/>
      <c r="U36" s="141"/>
      <c r="V36" s="141"/>
      <c r="W36" s="143"/>
      <c r="X36" s="143"/>
      <c r="Y36" s="143"/>
      <c r="Z36" s="140"/>
      <c r="AA36" s="140"/>
      <c r="AB36" s="140"/>
      <c r="AC36" s="140"/>
      <c r="AD36" s="169"/>
      <c r="AE36" s="169"/>
      <c r="AF36" s="169"/>
      <c r="AG36" s="170"/>
      <c r="AH36" s="170"/>
      <c r="AI36" s="170"/>
      <c r="AJ36" s="141"/>
      <c r="AK36" s="141"/>
      <c r="AL36" s="141"/>
      <c r="AM36" s="141"/>
      <c r="AN36" s="141"/>
      <c r="AO36" s="141"/>
      <c r="AP36" s="141"/>
      <c r="AQ36" s="143"/>
      <c r="AR36" s="143"/>
      <c r="AS36" s="143"/>
      <c r="AT36" s="143"/>
      <c r="AU36" s="169"/>
      <c r="AV36" s="169"/>
      <c r="AW36" s="169"/>
      <c r="AX36" s="140"/>
      <c r="AY36" s="140"/>
      <c r="AZ36" s="140"/>
      <c r="BA36" s="140"/>
      <c r="BB36" s="30"/>
    </row>
    <row r="37" spans="2:54" ht="16.5" customHeight="1">
      <c r="B37" s="295" t="s">
        <v>23</v>
      </c>
      <c r="C37" s="295"/>
      <c r="D37" s="295"/>
      <c r="E37" s="295"/>
      <c r="F37" s="7"/>
      <c r="G37" s="7"/>
      <c r="H37" s="7"/>
      <c r="I37" s="7"/>
      <c r="J37" s="28"/>
      <c r="K37" s="28"/>
      <c r="L37" s="28"/>
      <c r="M37" s="28"/>
      <c r="N37" s="21"/>
      <c r="O37" s="21"/>
      <c r="P37" s="21"/>
      <c r="Q37" s="20"/>
      <c r="R37" s="20"/>
      <c r="S37" s="20"/>
      <c r="T37" s="20"/>
      <c r="U37" s="20"/>
      <c r="V37" s="20"/>
      <c r="W37" s="20"/>
      <c r="X37" s="28"/>
      <c r="Y37" s="28"/>
      <c r="Z37" s="28"/>
      <c r="AA37" s="31"/>
      <c r="AB37" s="31"/>
      <c r="AC37" s="31"/>
      <c r="AD37" s="31"/>
      <c r="AE37" s="21"/>
      <c r="AF37" s="21"/>
      <c r="AG37" s="21"/>
      <c r="AH37" s="21"/>
      <c r="AI37" s="20"/>
      <c r="AJ37" s="20"/>
      <c r="AK37" s="20"/>
      <c r="AL37" s="20"/>
      <c r="AM37" s="20"/>
      <c r="AN37" s="20"/>
      <c r="AO37" s="28"/>
      <c r="AP37" s="28"/>
      <c r="AQ37" s="28"/>
      <c r="AR37" s="30"/>
      <c r="AS37" s="30"/>
      <c r="AT37" s="30"/>
      <c r="AU37" s="21"/>
      <c r="AV37" s="21"/>
      <c r="AW37" s="21"/>
      <c r="AX37" s="21"/>
      <c r="AY37" s="30"/>
      <c r="AZ37" s="30"/>
      <c r="BA37" s="30"/>
      <c r="BB37" s="30"/>
    </row>
    <row r="38" spans="2:54" ht="16.5" customHeight="1">
      <c r="B38" s="295"/>
      <c r="C38" s="295"/>
      <c r="D38" s="295"/>
      <c r="E38" s="295"/>
      <c r="F38" s="11"/>
      <c r="G38" s="29"/>
      <c r="H38" s="29"/>
      <c r="I38" s="29"/>
      <c r="J38" s="29"/>
      <c r="K38" s="29"/>
      <c r="L38" s="29"/>
      <c r="M38" s="29"/>
      <c r="N38" s="29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3"/>
      <c r="AP38" s="3"/>
      <c r="AQ38" s="3"/>
      <c r="AR38" s="3"/>
      <c r="AS38" s="3"/>
      <c r="AT38" s="3"/>
      <c r="AU38" s="3"/>
      <c r="AV38" s="3"/>
      <c r="AW38" s="3"/>
    </row>
    <row r="39" spans="2:54" ht="24" customHeight="1">
      <c r="C39" s="296" t="s">
        <v>30</v>
      </c>
      <c r="D39" s="296"/>
      <c r="E39" s="428" t="s">
        <v>90</v>
      </c>
      <c r="F39" s="428"/>
      <c r="G39" s="428"/>
      <c r="H39" s="428"/>
      <c r="I39" s="428"/>
      <c r="J39" s="428"/>
      <c r="K39" s="428"/>
      <c r="L39" s="428"/>
      <c r="M39" s="428"/>
      <c r="N39" s="148"/>
      <c r="O39" s="296" t="s">
        <v>31</v>
      </c>
      <c r="P39" s="296"/>
      <c r="Q39" s="428" t="s">
        <v>84</v>
      </c>
      <c r="R39" s="428"/>
      <c r="S39" s="428"/>
      <c r="T39" s="428"/>
      <c r="U39" s="428"/>
      <c r="V39" s="428"/>
      <c r="W39" s="428"/>
      <c r="X39" s="428"/>
      <c r="Y39" s="428"/>
      <c r="Z39" s="148"/>
      <c r="AA39" s="296" t="s">
        <v>32</v>
      </c>
      <c r="AB39" s="296"/>
      <c r="AC39" s="296"/>
      <c r="AD39" s="428" t="s">
        <v>86</v>
      </c>
      <c r="AE39" s="428"/>
      <c r="AF39" s="428"/>
      <c r="AG39" s="428"/>
      <c r="AH39" s="428"/>
      <c r="AI39" s="428"/>
      <c r="AJ39" s="428"/>
      <c r="AK39" s="428"/>
      <c r="AL39" s="148"/>
      <c r="AM39" s="429"/>
      <c r="AN39" s="429"/>
      <c r="AO39" s="429"/>
      <c r="AP39" s="430"/>
      <c r="AQ39" s="430"/>
      <c r="AR39" s="430"/>
      <c r="AS39" s="430"/>
      <c r="AT39" s="430"/>
      <c r="AU39" s="430"/>
      <c r="AV39" s="430"/>
      <c r="AW39" s="430"/>
    </row>
    <row r="40" spans="2:54" ht="24" customHeight="1">
      <c r="C40" s="142"/>
      <c r="D40" s="142"/>
      <c r="E40" s="151"/>
      <c r="F40" s="151"/>
      <c r="G40" s="151"/>
      <c r="H40" s="151"/>
      <c r="I40" s="151"/>
      <c r="J40" s="151"/>
      <c r="K40" s="151"/>
      <c r="L40" s="149"/>
      <c r="M40" s="149"/>
      <c r="N40" s="149"/>
      <c r="W40" s="18"/>
      <c r="X40" s="10"/>
      <c r="Y40" s="7"/>
      <c r="Z40" s="13"/>
      <c r="AA40" s="6"/>
      <c r="AB40" s="10"/>
      <c r="AC40" s="8"/>
    </row>
    <row r="41" spans="2:54" ht="24" customHeight="1">
      <c r="C41" s="142"/>
      <c r="D41" s="142"/>
      <c r="E41" s="152"/>
      <c r="F41" s="152"/>
      <c r="G41" s="152"/>
      <c r="H41" s="152"/>
      <c r="I41" s="152"/>
      <c r="J41" s="152"/>
      <c r="K41" s="151"/>
      <c r="L41" s="149"/>
      <c r="M41" s="149"/>
      <c r="N41" s="149"/>
      <c r="W41" s="15"/>
      <c r="X41" s="10"/>
      <c r="Y41" s="6"/>
      <c r="Z41" s="13"/>
      <c r="AA41" s="6"/>
      <c r="AB41" s="10"/>
      <c r="AC41" s="12"/>
      <c r="AQ41" s="151"/>
    </row>
    <row r="42" spans="2:54" s="151" customFormat="1" ht="24" customHeight="1">
      <c r="C42" s="147"/>
      <c r="D42" s="147"/>
      <c r="E42" s="152"/>
      <c r="F42" s="152"/>
      <c r="G42" s="152"/>
      <c r="H42" s="152"/>
      <c r="I42" s="152"/>
      <c r="J42" s="152"/>
      <c r="L42" s="149"/>
      <c r="M42" s="149"/>
      <c r="N42" s="149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45"/>
      <c r="AP42" s="45"/>
      <c r="AQ42" s="45"/>
      <c r="AR42" s="45"/>
      <c r="AS42" s="46"/>
      <c r="AT42" s="46"/>
      <c r="AU42" s="46"/>
      <c r="AV42" s="46"/>
      <c r="AW42" s="46"/>
    </row>
    <row r="43" spans="2:54" s="151" customFormat="1" ht="20.100000000000001" customHeight="1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</row>
    <row r="44" spans="2:54" s="151" customFormat="1" ht="20.100000000000001" customHeight="1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</row>
    <row r="45" spans="2:54" s="151" customFormat="1" ht="20.100000000000001" customHeight="1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</row>
    <row r="46" spans="2:54" s="151" customFormat="1" ht="20.100000000000001" customHeight="1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</row>
    <row r="47" spans="2:54" s="151" customFormat="1" ht="20.100000000000001" customHeight="1"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39"/>
      <c r="BA47" s="39"/>
      <c r="BB47" s="39"/>
    </row>
    <row r="48" spans="2:54" s="151" customFormat="1" ht="20.100000000000001" customHeight="1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</row>
    <row r="49" spans="3:54" s="151" customFormat="1" ht="20.100000000000001" customHeight="1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</row>
    <row r="50" spans="3:54" s="151" customFormat="1" ht="20.100000000000001" customHeight="1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</row>
    <row r="51" spans="3:54" s="151" customFormat="1" ht="20.100000000000001" customHeight="1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</row>
    <row r="52" spans="3:54" s="151" customFormat="1" ht="20.100000000000001" customHeight="1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</row>
    <row r="53" spans="3:54" s="151" customFormat="1" ht="20.100000000000001" customHeight="1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</row>
    <row r="54" spans="3:54" s="151" customFormat="1" ht="20.100000000000001" customHeight="1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</row>
    <row r="55" spans="3:54" s="151" customFormat="1" ht="20.100000000000001" customHeight="1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</row>
    <row r="56" spans="3:54" s="151" customFormat="1" ht="20.100000000000001" customHeight="1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</row>
    <row r="57" spans="3:54" s="151" customFormat="1" ht="20.100000000000001" customHeight="1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</row>
    <row r="58" spans="3:54" s="151" customFormat="1" ht="20.100000000000001" customHeight="1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</row>
    <row r="59" spans="3:54" s="151" customFormat="1" ht="20.100000000000001" customHeight="1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</row>
    <row r="60" spans="3:54" s="151" customFormat="1" ht="20.100000000000001" customHeight="1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</row>
    <row r="61" spans="3:54" s="151" customFormat="1" ht="20.100000000000001" customHeight="1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</row>
    <row r="62" spans="3:54" s="151" customFormat="1" ht="20.100000000000001" customHeight="1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</row>
    <row r="63" spans="3:54" s="151" customFormat="1" ht="20.100000000000001" customHeight="1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</row>
    <row r="64" spans="3:54" s="151" customFormat="1" ht="20.100000000000001" customHeight="1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</row>
    <row r="65" spans="3:54" s="151" customFormat="1" ht="20.100000000000001" customHeight="1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</row>
    <row r="66" spans="3:54" s="151" customFormat="1" ht="20.100000000000001" customHeight="1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</row>
    <row r="67" spans="3:54" s="151" customFormat="1" ht="20.100000000000001" customHeight="1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</row>
    <row r="68" spans="3:54" s="151" customFormat="1" ht="20.100000000000001" customHeight="1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</row>
    <row r="69" spans="3:54" s="151" customFormat="1" ht="20.100000000000001" customHeight="1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</row>
    <row r="70" spans="3:54" s="151" customFormat="1" ht="20.100000000000001" customHeight="1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</row>
    <row r="71" spans="3:54" s="151" customFormat="1" ht="20.100000000000001" customHeight="1"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</row>
    <row r="72" spans="3:54" s="151" customFormat="1" ht="20.100000000000001" customHeight="1"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</row>
    <row r="73" spans="3:54" s="151" customFormat="1" ht="20.100000000000001" customHeight="1"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</row>
    <row r="74" spans="3:54" s="151" customFormat="1" ht="20.100000000000001" customHeight="1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</row>
    <row r="75" spans="3:54" s="151" customFormat="1" ht="20.100000000000001" customHeight="1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</row>
    <row r="76" spans="3:54" s="151" customFormat="1" ht="20.100000000000001" customHeight="1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</row>
    <row r="77" spans="3:54" s="151" customFormat="1" ht="20.100000000000001" customHeight="1"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</row>
    <row r="78" spans="3:54" s="151" customFormat="1" ht="20.100000000000001" customHeight="1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</row>
    <row r="79" spans="3:54" s="151" customFormat="1" ht="20.100000000000001" customHeight="1"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</row>
    <row r="80" spans="3:54" s="151" customFormat="1" ht="20.100000000000001" customHeight="1"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</row>
    <row r="81" spans="3:54" s="151" customFormat="1" ht="20.100000000000001" customHeight="1"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</row>
    <row r="82" spans="3:54" s="151" customFormat="1" ht="20.100000000000001" customHeight="1"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</row>
    <row r="83" spans="3:54" s="151" customFormat="1" ht="20.100000000000001" customHeight="1"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</row>
    <row r="84" spans="3:54" s="151" customFormat="1" ht="20.100000000000001" customHeight="1">
      <c r="G84" s="44"/>
      <c r="H84" s="44"/>
    </row>
    <row r="85" spans="3:54" s="151" customFormat="1" ht="20.100000000000001" customHeight="1">
      <c r="G85" s="44"/>
      <c r="H85" s="44"/>
    </row>
    <row r="86" spans="3:54" s="151" customFormat="1" ht="20.100000000000001" customHeight="1">
      <c r="G86" s="44"/>
      <c r="H86" s="44"/>
    </row>
  </sheetData>
  <sheetProtection sheet="1" objects="1" scenarios="1"/>
  <mergeCells count="137">
    <mergeCell ref="O39:P39"/>
    <mergeCell ref="Q39:Y39"/>
    <mergeCell ref="AA39:AC39"/>
    <mergeCell ref="AD39:AK39"/>
    <mergeCell ref="AM39:AO39"/>
    <mergeCell ref="AP39:AW39"/>
    <mergeCell ref="B37:E38"/>
    <mergeCell ref="C39:D39"/>
    <mergeCell ref="E39:M39"/>
    <mergeCell ref="AG35:AI35"/>
    <mergeCell ref="AJ35:AM35"/>
    <mergeCell ref="AN35:AP35"/>
    <mergeCell ref="AQ35:AT35"/>
    <mergeCell ref="AU35:AW35"/>
    <mergeCell ref="AX35:BA35"/>
    <mergeCell ref="AU34:AW34"/>
    <mergeCell ref="AX34:BA34"/>
    <mergeCell ref="C35:H35"/>
    <mergeCell ref="J35:M35"/>
    <mergeCell ref="N35:P35"/>
    <mergeCell ref="Q35:S35"/>
    <mergeCell ref="T35:V35"/>
    <mergeCell ref="W35:Y35"/>
    <mergeCell ref="Z35:AC35"/>
    <mergeCell ref="AD35:AF35"/>
    <mergeCell ref="Z34:AC34"/>
    <mergeCell ref="AD34:AF34"/>
    <mergeCell ref="AG34:AI34"/>
    <mergeCell ref="AJ34:AM34"/>
    <mergeCell ref="AN34:AP34"/>
    <mergeCell ref="AQ34:AT34"/>
    <mergeCell ref="C34:H34"/>
    <mergeCell ref="J34:M34"/>
    <mergeCell ref="N34:P34"/>
    <mergeCell ref="Q34:S34"/>
    <mergeCell ref="T34:V34"/>
    <mergeCell ref="W34:Y34"/>
    <mergeCell ref="AG33:AI33"/>
    <mergeCell ref="AJ33:AM33"/>
    <mergeCell ref="AN33:AP33"/>
    <mergeCell ref="AQ33:AT33"/>
    <mergeCell ref="AU33:AW33"/>
    <mergeCell ref="AX33:BA33"/>
    <mergeCell ref="AU32:AW32"/>
    <mergeCell ref="AX32:BA32"/>
    <mergeCell ref="C33:H33"/>
    <mergeCell ref="J33:M33"/>
    <mergeCell ref="N33:P33"/>
    <mergeCell ref="Q33:S33"/>
    <mergeCell ref="T33:V33"/>
    <mergeCell ref="W33:Y33"/>
    <mergeCell ref="Z33:AC33"/>
    <mergeCell ref="AD33:AF33"/>
    <mergeCell ref="Z32:AC32"/>
    <mergeCell ref="AD32:AF32"/>
    <mergeCell ref="AG32:AI32"/>
    <mergeCell ref="AJ32:AM32"/>
    <mergeCell ref="AN32:AP32"/>
    <mergeCell ref="AQ32:AT32"/>
    <mergeCell ref="C32:H32"/>
    <mergeCell ref="J32:M32"/>
    <mergeCell ref="N32:P32"/>
    <mergeCell ref="Q32:S32"/>
    <mergeCell ref="T32:V32"/>
    <mergeCell ref="W32:Y32"/>
    <mergeCell ref="N31:P31"/>
    <mergeCell ref="Z31:AC31"/>
    <mergeCell ref="AG31:AI31"/>
    <mergeCell ref="AQ31:AT31"/>
    <mergeCell ref="AX31:BA31"/>
    <mergeCell ref="Z30:AC30"/>
    <mergeCell ref="AD30:AF31"/>
    <mergeCell ref="AG30:AI30"/>
    <mergeCell ref="AJ30:AM31"/>
    <mergeCell ref="AN30:AP31"/>
    <mergeCell ref="AQ30:AT30"/>
    <mergeCell ref="B30:I31"/>
    <mergeCell ref="J30:M31"/>
    <mergeCell ref="N30:P30"/>
    <mergeCell ref="Q30:S31"/>
    <mergeCell ref="T30:V31"/>
    <mergeCell ref="W30:Y31"/>
    <mergeCell ref="AY19:BA23"/>
    <mergeCell ref="C20:H21"/>
    <mergeCell ref="AE24:AK28"/>
    <mergeCell ref="AL24:AM28"/>
    <mergeCell ref="AN24:AO28"/>
    <mergeCell ref="AP24:AR28"/>
    <mergeCell ref="AS24:AU28"/>
    <mergeCell ref="AV24:AX28"/>
    <mergeCell ref="AY24:BA28"/>
    <mergeCell ref="C25:H26"/>
    <mergeCell ref="X19:AD23"/>
    <mergeCell ref="AL19:AM23"/>
    <mergeCell ref="AN19:AO23"/>
    <mergeCell ref="AP19:AR23"/>
    <mergeCell ref="AS19:AU23"/>
    <mergeCell ref="AV19:AX23"/>
    <mergeCell ref="AU30:AW31"/>
    <mergeCell ref="AX30:BA30"/>
    <mergeCell ref="AY9:BA13"/>
    <mergeCell ref="C10:H11"/>
    <mergeCell ref="Q14:W18"/>
    <mergeCell ref="AL14:AM18"/>
    <mergeCell ref="AN14:AO18"/>
    <mergeCell ref="AP14:AR18"/>
    <mergeCell ref="AS14:AU18"/>
    <mergeCell ref="AV14:AX18"/>
    <mergeCell ref="AY14:BA18"/>
    <mergeCell ref="C15:H16"/>
    <mergeCell ref="J9:P13"/>
    <mergeCell ref="AL9:AM13"/>
    <mergeCell ref="AN9:AO13"/>
    <mergeCell ref="AP9:AR13"/>
    <mergeCell ref="AS9:AU13"/>
    <mergeCell ref="AV9:AX13"/>
    <mergeCell ref="AS4:AV4"/>
    <mergeCell ref="AW4:BB4"/>
    <mergeCell ref="C5:D5"/>
    <mergeCell ref="E5:F5"/>
    <mergeCell ref="G5:K5"/>
    <mergeCell ref="AS5:BB5"/>
    <mergeCell ref="Q5:AL5"/>
    <mergeCell ref="AP7:AR8"/>
    <mergeCell ref="AS7:AU7"/>
    <mergeCell ref="AV7:AX7"/>
    <mergeCell ref="AY7:BA7"/>
    <mergeCell ref="AS8:AU8"/>
    <mergeCell ref="AV8:AX8"/>
    <mergeCell ref="AY8:BA8"/>
    <mergeCell ref="B7:I8"/>
    <mergeCell ref="J7:P8"/>
    <mergeCell ref="Q7:W8"/>
    <mergeCell ref="X7:AD8"/>
    <mergeCell ref="AE7:AK8"/>
    <mergeCell ref="AL7:AO8"/>
    <mergeCell ref="J1:AP4"/>
  </mergeCells>
  <phoneticPr fontId="1"/>
  <conditionalFormatting sqref="AE37:AH37 AU37:AZ37 N37:P37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conditionalFormatting sqref="N32:P36 AG33:AG36 AG32:AI32 Z32:AB36 AX32:BA36">
    <cfRule type="cellIs" dxfId="2" priority="4" stopIfTrue="1" operator="equal">
      <formula>1</formula>
    </cfRule>
    <cfRule type="cellIs" dxfId="1" priority="5" stopIfTrue="1" operator="equal">
      <formula>2</formula>
    </cfRule>
    <cfRule type="cellIs" dxfId="0" priority="6" stopIfTrue="1" operator="equal">
      <formula>3</formula>
    </cfRule>
  </conditionalFormatting>
  <pageMargins left="0.39370078740157483" right="0.39370078740157483" top="0.47244094488188981" bottom="0" header="0.19685039370078741" footer="0"/>
  <pageSetup paperSize="9" scale="65" orientation="landscape" horizontalDpi="4294967293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D221"/>
  <sheetViews>
    <sheetView tabSelected="1" view="pageBreakPreview" topLeftCell="A25" zoomScaleNormal="100" zoomScaleSheetLayoutView="100" workbookViewId="0">
      <selection activeCell="AE15" sqref="AE15"/>
    </sheetView>
  </sheetViews>
  <sheetFormatPr defaultRowHeight="13.5"/>
  <cols>
    <col min="1" max="52" width="1.625" customWidth="1"/>
  </cols>
  <sheetData>
    <row r="1" spans="1:56" ht="9.9499999999999993" customHeight="1">
      <c r="A1" s="282" t="s">
        <v>100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2"/>
      <c r="AP1" s="282"/>
      <c r="AQ1" s="282"/>
      <c r="AR1" s="282"/>
      <c r="AS1" s="282"/>
      <c r="AT1" s="282"/>
      <c r="AU1" s="282"/>
      <c r="AV1" s="282"/>
      <c r="AW1" s="282"/>
      <c r="AX1" s="282"/>
      <c r="AY1" s="282"/>
      <c r="AZ1" s="282"/>
    </row>
    <row r="2" spans="1:56" ht="9.9499999999999993" customHeight="1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</row>
    <row r="3" spans="1:56" ht="8.1" customHeight="1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</row>
    <row r="4" spans="1:56" ht="8.1" customHeight="1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</row>
    <row r="5" spans="1:56" ht="9.9499999999999993" customHeight="1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511" t="s">
        <v>113</v>
      </c>
      <c r="T5" s="511"/>
      <c r="U5" s="511"/>
      <c r="V5" s="511"/>
      <c r="W5" s="511"/>
      <c r="X5" s="51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</row>
    <row r="6" spans="1:56" ht="9.9499999999999993" customHeight="1"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511"/>
      <c r="T6" s="511"/>
      <c r="U6" s="511"/>
      <c r="V6" s="511"/>
      <c r="W6" s="511"/>
      <c r="X6" s="511"/>
      <c r="Y6" s="184"/>
      <c r="Z6" s="184"/>
      <c r="AA6" s="184"/>
      <c r="AB6" s="184"/>
    </row>
    <row r="7" spans="1:56" ht="9.9499999999999993" customHeight="1">
      <c r="A7" s="9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512" t="s">
        <v>101</v>
      </c>
      <c r="U7" s="512"/>
      <c r="V7" s="512"/>
      <c r="W7" s="512"/>
      <c r="X7" s="512"/>
      <c r="Y7" s="512"/>
      <c r="Z7" s="512"/>
      <c r="AA7" s="512"/>
      <c r="AB7" s="512"/>
      <c r="AC7" s="512"/>
      <c r="AD7" s="512"/>
      <c r="AE7" s="512"/>
      <c r="AF7" s="512"/>
      <c r="AG7" s="512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</row>
    <row r="8" spans="1:56" ht="9.9499999999999993" customHeight="1">
      <c r="A8" s="9"/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512"/>
      <c r="U8" s="512"/>
      <c r="V8" s="512"/>
      <c r="W8" s="512"/>
      <c r="X8" s="512"/>
      <c r="Y8" s="512"/>
      <c r="Z8" s="512"/>
      <c r="AA8" s="512"/>
      <c r="AB8" s="512"/>
      <c r="AC8" s="512"/>
      <c r="AD8" s="512"/>
      <c r="AE8" s="512"/>
      <c r="AF8" s="512"/>
      <c r="AG8" s="512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</row>
    <row r="9" spans="1:56" ht="9.9499999999999993" customHeight="1">
      <c r="A9" s="9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</row>
    <row r="10" spans="1:56" ht="9.9499999999999993" customHeight="1" thickBot="1">
      <c r="A10" s="512" t="s">
        <v>101</v>
      </c>
      <c r="B10" s="512"/>
      <c r="C10" s="512"/>
      <c r="D10" s="512"/>
      <c r="E10" s="512"/>
      <c r="F10" s="512"/>
      <c r="G10" s="512"/>
      <c r="H10" s="512"/>
      <c r="I10" s="512"/>
      <c r="J10" s="512"/>
      <c r="K10" s="512"/>
      <c r="L10" s="512"/>
      <c r="M10" s="512"/>
      <c r="N10" s="512"/>
      <c r="O10" s="186"/>
      <c r="P10" s="186"/>
      <c r="Q10" s="186"/>
      <c r="R10" s="186"/>
      <c r="S10" s="186"/>
      <c r="T10" s="186"/>
      <c r="U10" s="186"/>
      <c r="V10" s="186"/>
      <c r="W10" s="185"/>
      <c r="X10" s="185"/>
      <c r="Y10" s="185"/>
      <c r="Z10" s="185"/>
      <c r="AA10" s="185"/>
      <c r="AB10" s="185"/>
      <c r="AC10" s="9"/>
      <c r="AD10" s="10"/>
      <c r="AE10" s="212"/>
      <c r="AF10" s="212"/>
      <c r="AG10" s="212"/>
      <c r="AH10" s="212"/>
      <c r="AI10" s="212"/>
      <c r="AJ10" s="212"/>
      <c r="AK10" s="212"/>
      <c r="AL10" s="212"/>
      <c r="AM10" s="512" t="s">
        <v>103</v>
      </c>
      <c r="AN10" s="512"/>
      <c r="AO10" s="512"/>
      <c r="AP10" s="512"/>
      <c r="AQ10" s="512"/>
      <c r="AR10" s="512"/>
      <c r="AS10" s="512"/>
      <c r="AT10" s="512"/>
      <c r="AU10" s="512"/>
      <c r="AV10" s="512"/>
      <c r="AW10" s="512"/>
      <c r="AX10" s="512"/>
      <c r="AY10" s="512"/>
      <c r="AZ10" s="512"/>
    </row>
    <row r="11" spans="1:56" ht="9.9499999999999993" customHeight="1" thickTop="1">
      <c r="A11" s="512"/>
      <c r="B11" s="512"/>
      <c r="C11" s="512"/>
      <c r="D11" s="512"/>
      <c r="E11" s="512"/>
      <c r="F11" s="512"/>
      <c r="G11" s="512"/>
      <c r="H11" s="512"/>
      <c r="I11" s="512"/>
      <c r="J11" s="512"/>
      <c r="K11" s="512"/>
      <c r="L11" s="512"/>
      <c r="M11" s="512"/>
      <c r="N11" s="512"/>
      <c r="O11" s="185"/>
      <c r="P11" s="185"/>
      <c r="Q11" s="185"/>
      <c r="R11" s="185"/>
      <c r="S11" s="185"/>
      <c r="T11" s="185"/>
      <c r="U11" s="513" t="s">
        <v>116</v>
      </c>
      <c r="V11" s="514"/>
      <c r="W11" s="187"/>
      <c r="X11" s="185"/>
      <c r="Y11" s="185"/>
      <c r="Z11" s="185"/>
      <c r="AA11" s="185"/>
      <c r="AB11" s="185"/>
      <c r="AC11" s="9"/>
      <c r="AD11" s="192"/>
      <c r="AE11" s="517" t="s">
        <v>117</v>
      </c>
      <c r="AF11" s="517"/>
      <c r="AG11" s="10"/>
      <c r="AH11" s="10"/>
      <c r="AI11" s="10"/>
      <c r="AJ11" s="10"/>
      <c r="AK11" s="10"/>
      <c r="AL11" s="10"/>
      <c r="AM11" s="512"/>
      <c r="AN11" s="512"/>
      <c r="AO11" s="512"/>
      <c r="AP11" s="512"/>
      <c r="AQ11" s="512"/>
      <c r="AR11" s="512"/>
      <c r="AS11" s="512"/>
      <c r="AT11" s="512"/>
      <c r="AU11" s="512"/>
      <c r="AV11" s="512"/>
      <c r="AW11" s="512"/>
      <c r="AX11" s="512"/>
      <c r="AY11" s="512"/>
      <c r="AZ11" s="512"/>
    </row>
    <row r="12" spans="1:56" ht="8.1" customHeight="1">
      <c r="A12" s="9"/>
      <c r="B12" s="185"/>
      <c r="C12" s="185"/>
      <c r="D12" s="185"/>
      <c r="E12" s="185"/>
      <c r="F12" s="185"/>
      <c r="G12" s="185"/>
      <c r="H12" s="185"/>
      <c r="I12" s="185"/>
      <c r="J12" s="185"/>
      <c r="K12" s="9"/>
      <c r="L12" s="9"/>
      <c r="M12" s="185"/>
      <c r="N12" s="283">
        <v>21</v>
      </c>
      <c r="O12" s="283"/>
      <c r="P12" s="185"/>
      <c r="Q12" s="283">
        <v>11</v>
      </c>
      <c r="R12" s="283"/>
      <c r="S12" s="185"/>
      <c r="T12" s="185"/>
      <c r="U12" s="283"/>
      <c r="V12" s="515"/>
      <c r="W12" s="187"/>
      <c r="X12" s="185"/>
      <c r="Y12" s="185"/>
      <c r="Z12" s="185"/>
      <c r="AA12" s="185"/>
      <c r="AB12" s="185"/>
      <c r="AC12" s="9"/>
      <c r="AD12" s="192"/>
      <c r="AE12" s="517"/>
      <c r="AF12" s="517"/>
      <c r="AG12" s="10"/>
      <c r="AH12" s="185"/>
      <c r="AI12" s="283">
        <v>20</v>
      </c>
      <c r="AJ12" s="283"/>
      <c r="AK12" s="185"/>
      <c r="AL12" s="283">
        <v>21</v>
      </c>
      <c r="AM12" s="283"/>
      <c r="AN12" s="185"/>
      <c r="AO12" s="185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</row>
    <row r="13" spans="1:56" ht="8.1" customHeight="1">
      <c r="A13" s="9"/>
      <c r="B13" s="185"/>
      <c r="C13" s="185"/>
      <c r="D13" s="185"/>
      <c r="E13" s="185"/>
      <c r="F13" s="185"/>
      <c r="G13" s="185"/>
      <c r="H13" s="185"/>
      <c r="I13" s="185"/>
      <c r="J13" s="185"/>
      <c r="K13" s="9"/>
      <c r="L13" s="9"/>
      <c r="M13" s="185"/>
      <c r="N13" s="283"/>
      <c r="O13" s="283"/>
      <c r="P13" s="189"/>
      <c r="Q13" s="283"/>
      <c r="R13" s="283"/>
      <c r="S13" s="185"/>
      <c r="T13" s="185"/>
      <c r="U13" s="9"/>
      <c r="V13" s="185"/>
      <c r="W13" s="187"/>
      <c r="X13" s="185"/>
      <c r="Y13" s="185"/>
      <c r="Z13" s="213"/>
      <c r="AA13" s="185"/>
      <c r="AB13" s="185"/>
      <c r="AC13" s="9"/>
      <c r="AD13" s="192"/>
      <c r="AE13" s="10"/>
      <c r="AF13" s="10"/>
      <c r="AG13" s="10"/>
      <c r="AH13" s="185"/>
      <c r="AI13" s="283"/>
      <c r="AJ13" s="283"/>
      <c r="AK13" s="189"/>
      <c r="AL13" s="283"/>
      <c r="AM13" s="283"/>
      <c r="AN13" s="185"/>
      <c r="AO13" s="185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</row>
    <row r="14" spans="1:56" ht="8.1" customHeight="1" thickBot="1">
      <c r="A14" s="9"/>
      <c r="B14" s="185"/>
      <c r="C14" s="185"/>
      <c r="D14" s="185"/>
      <c r="E14" s="185"/>
      <c r="F14" s="185"/>
      <c r="G14" s="185"/>
      <c r="H14" s="185"/>
      <c r="I14" s="185"/>
      <c r="J14" s="185"/>
      <c r="K14" s="519">
        <v>2</v>
      </c>
      <c r="L14" s="519"/>
      <c r="M14" s="185"/>
      <c r="N14" s="283"/>
      <c r="O14" s="283"/>
      <c r="P14" s="185"/>
      <c r="Q14" s="283"/>
      <c r="R14" s="283"/>
      <c r="S14" s="185"/>
      <c r="T14" s="523">
        <v>0</v>
      </c>
      <c r="U14" s="523"/>
      <c r="V14" s="185"/>
      <c r="W14" s="196"/>
      <c r="X14" s="186"/>
      <c r="Y14" s="186"/>
      <c r="Z14" s="214"/>
      <c r="AA14" s="185"/>
      <c r="AB14" s="185"/>
      <c r="AC14" s="9"/>
      <c r="AD14" s="532"/>
      <c r="AE14" s="10"/>
      <c r="AF14" s="283">
        <v>1</v>
      </c>
      <c r="AG14" s="283"/>
      <c r="AH14" s="185"/>
      <c r="AI14" s="283"/>
      <c r="AJ14" s="283"/>
      <c r="AK14" s="185"/>
      <c r="AL14" s="283"/>
      <c r="AM14" s="283"/>
      <c r="AN14" s="185"/>
      <c r="AO14" s="523">
        <v>1</v>
      </c>
      <c r="AP14" s="523"/>
      <c r="AQ14" s="9"/>
      <c r="AR14" s="9"/>
      <c r="AS14" s="9"/>
      <c r="AT14" s="9"/>
      <c r="AU14" s="9"/>
      <c r="AV14" s="9"/>
      <c r="AW14" s="9"/>
      <c r="AX14" s="9"/>
      <c r="AY14" s="9"/>
      <c r="AZ14" s="9"/>
    </row>
    <row r="15" spans="1:56" ht="8.1" customHeight="1" thickTop="1">
      <c r="A15" s="9"/>
      <c r="B15" s="185"/>
      <c r="C15" s="185"/>
      <c r="D15" s="185"/>
      <c r="E15" s="185"/>
      <c r="F15" s="185"/>
      <c r="G15" s="185"/>
      <c r="H15" s="185"/>
      <c r="I15" s="185"/>
      <c r="J15" s="185"/>
      <c r="K15" s="519"/>
      <c r="L15" s="519"/>
      <c r="M15" s="185"/>
      <c r="N15" s="283"/>
      <c r="O15" s="283"/>
      <c r="P15" s="185"/>
      <c r="Q15" s="283"/>
      <c r="R15" s="283"/>
      <c r="S15" s="185"/>
      <c r="T15" s="523"/>
      <c r="U15" s="523"/>
      <c r="V15" s="185"/>
      <c r="W15" s="190"/>
      <c r="X15" s="185"/>
      <c r="Y15" s="185"/>
      <c r="Z15" s="283" t="s">
        <v>118</v>
      </c>
      <c r="AA15" s="518"/>
      <c r="AB15" s="189"/>
      <c r="AC15" s="188"/>
      <c r="AD15" s="529"/>
      <c r="AE15" s="10"/>
      <c r="AF15" s="283"/>
      <c r="AG15" s="283"/>
      <c r="AH15" s="185"/>
      <c r="AI15" s="283"/>
      <c r="AJ15" s="283"/>
      <c r="AK15" s="185"/>
      <c r="AL15" s="283"/>
      <c r="AM15" s="283"/>
      <c r="AN15" s="185"/>
      <c r="AO15" s="523"/>
      <c r="AP15" s="523"/>
      <c r="AQ15" s="9"/>
      <c r="AR15" s="9"/>
      <c r="AS15" s="9"/>
      <c r="AT15" s="9"/>
      <c r="AU15" s="9"/>
      <c r="AV15" s="9"/>
      <c r="AW15" s="9"/>
      <c r="AX15" s="9"/>
      <c r="AY15" s="9"/>
      <c r="AZ15" s="9"/>
      <c r="BD15" s="527"/>
    </row>
    <row r="16" spans="1:56" ht="8.1" customHeight="1">
      <c r="A16" s="9"/>
      <c r="B16" s="185"/>
      <c r="C16" s="185"/>
      <c r="D16" s="185"/>
      <c r="E16" s="185"/>
      <c r="F16" s="185"/>
      <c r="G16" s="185"/>
      <c r="H16" s="185"/>
      <c r="I16" s="185"/>
      <c r="J16" s="185"/>
      <c r="K16" s="9"/>
      <c r="L16" s="9"/>
      <c r="M16" s="185"/>
      <c r="N16" s="283">
        <v>21</v>
      </c>
      <c r="O16" s="283"/>
      <c r="P16" s="185"/>
      <c r="Q16" s="283">
        <v>11</v>
      </c>
      <c r="R16" s="283"/>
      <c r="S16" s="185"/>
      <c r="T16" s="185"/>
      <c r="U16" s="9"/>
      <c r="V16" s="185"/>
      <c r="W16" s="190"/>
      <c r="X16" s="185"/>
      <c r="Y16" s="185"/>
      <c r="Z16" s="283"/>
      <c r="AA16" s="283"/>
      <c r="AB16" s="185"/>
      <c r="AC16" s="9"/>
      <c r="AD16" s="193"/>
      <c r="AE16" s="10"/>
      <c r="AF16" s="10"/>
      <c r="AG16" s="10"/>
      <c r="AH16" s="185"/>
      <c r="AI16" s="283">
        <v>21</v>
      </c>
      <c r="AJ16" s="283"/>
      <c r="AK16" s="185"/>
      <c r="AL16" s="283">
        <v>11</v>
      </c>
      <c r="AM16" s="283"/>
      <c r="AN16" s="185"/>
      <c r="AO16" s="185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</row>
    <row r="17" spans="1:52" ht="8.1" customHeight="1">
      <c r="A17" s="9"/>
      <c r="B17" s="185"/>
      <c r="C17" s="185"/>
      <c r="D17" s="185"/>
      <c r="E17" s="185"/>
      <c r="F17" s="185"/>
      <c r="G17" s="185"/>
      <c r="H17" s="185"/>
      <c r="I17" s="185"/>
      <c r="J17" s="185"/>
      <c r="K17" s="9"/>
      <c r="L17" s="9"/>
      <c r="M17" s="185"/>
      <c r="N17" s="283"/>
      <c r="O17" s="283"/>
      <c r="P17" s="189"/>
      <c r="Q17" s="283"/>
      <c r="R17" s="283"/>
      <c r="S17" s="185"/>
      <c r="T17" s="185"/>
      <c r="U17" s="9"/>
      <c r="V17" s="185"/>
      <c r="W17" s="190"/>
      <c r="X17" s="185"/>
      <c r="Y17" s="185"/>
      <c r="Z17" s="185"/>
      <c r="AA17" s="185"/>
      <c r="AB17" s="185"/>
      <c r="AC17" s="9"/>
      <c r="AD17" s="193"/>
      <c r="AE17" s="10"/>
      <c r="AF17" s="10"/>
      <c r="AG17" s="10"/>
      <c r="AH17" s="185"/>
      <c r="AI17" s="283"/>
      <c r="AJ17" s="283"/>
      <c r="AK17" s="189"/>
      <c r="AL17" s="283"/>
      <c r="AM17" s="283"/>
      <c r="AN17" s="185"/>
      <c r="AO17" s="185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</row>
    <row r="18" spans="1:52" ht="9.9499999999999993" customHeight="1">
      <c r="A18" s="512" t="s">
        <v>102</v>
      </c>
      <c r="B18" s="512"/>
      <c r="C18" s="512"/>
      <c r="D18" s="512"/>
      <c r="E18" s="512"/>
      <c r="F18" s="512"/>
      <c r="G18" s="512"/>
      <c r="H18" s="512"/>
      <c r="I18" s="512"/>
      <c r="J18" s="512"/>
      <c r="K18" s="512"/>
      <c r="L18" s="512"/>
      <c r="M18" s="512"/>
      <c r="N18" s="512"/>
      <c r="O18" s="191"/>
      <c r="P18" s="191"/>
      <c r="Q18" s="191"/>
      <c r="R18" s="191"/>
      <c r="S18" s="191"/>
      <c r="T18" s="191"/>
      <c r="U18" s="191"/>
      <c r="V18" s="191"/>
      <c r="W18" s="190"/>
      <c r="X18" s="185"/>
      <c r="Y18" s="185"/>
      <c r="Z18" s="185"/>
      <c r="AA18" s="185"/>
      <c r="AB18" s="185"/>
      <c r="AC18" s="9"/>
      <c r="AD18" s="193"/>
      <c r="AE18" s="530"/>
      <c r="AF18" s="531"/>
      <c r="AG18" s="531"/>
      <c r="AH18" s="531"/>
      <c r="AI18" s="531"/>
      <c r="AJ18" s="531"/>
      <c r="AK18" s="531"/>
      <c r="AL18" s="531"/>
      <c r="AM18" s="512" t="s">
        <v>75</v>
      </c>
      <c r="AN18" s="512"/>
      <c r="AO18" s="512"/>
      <c r="AP18" s="512"/>
      <c r="AQ18" s="512"/>
      <c r="AR18" s="512"/>
      <c r="AS18" s="512"/>
      <c r="AT18" s="512"/>
      <c r="AU18" s="512"/>
      <c r="AV18" s="512"/>
      <c r="AW18" s="512"/>
      <c r="AX18" s="512"/>
      <c r="AY18" s="512"/>
      <c r="AZ18" s="512"/>
    </row>
    <row r="19" spans="1:52" s="209" customFormat="1" ht="9.9499999999999993" customHeight="1">
      <c r="A19" s="512"/>
      <c r="B19" s="512"/>
      <c r="C19" s="512"/>
      <c r="D19" s="512"/>
      <c r="E19" s="512"/>
      <c r="F19" s="512"/>
      <c r="G19" s="512"/>
      <c r="H19" s="512"/>
      <c r="I19" s="512"/>
      <c r="J19" s="512"/>
      <c r="K19" s="512"/>
      <c r="L19" s="512"/>
      <c r="M19" s="512"/>
      <c r="N19" s="512"/>
      <c r="O19" s="207"/>
      <c r="P19" s="207"/>
      <c r="Q19" s="207"/>
      <c r="R19" s="207"/>
      <c r="S19" s="207"/>
      <c r="T19" s="207"/>
      <c r="U19" s="207"/>
      <c r="V19" s="9"/>
      <c r="W19" s="9"/>
      <c r="X19" s="185"/>
      <c r="Y19" s="283">
        <v>21</v>
      </c>
      <c r="Z19" s="283"/>
      <c r="AA19" s="185"/>
      <c r="AB19" s="283">
        <v>10</v>
      </c>
      <c r="AC19" s="283"/>
      <c r="AD19" s="185"/>
      <c r="AE19" s="185"/>
      <c r="AF19" s="9"/>
      <c r="AG19" s="211"/>
      <c r="AH19" s="211"/>
      <c r="AI19" s="211"/>
      <c r="AJ19" s="211"/>
      <c r="AK19" s="211"/>
      <c r="AL19" s="211"/>
      <c r="AM19" s="512"/>
      <c r="AN19" s="512"/>
      <c r="AO19" s="512"/>
      <c r="AP19" s="512"/>
      <c r="AQ19" s="512"/>
      <c r="AR19" s="512"/>
      <c r="AS19" s="512"/>
      <c r="AT19" s="512"/>
      <c r="AU19" s="512"/>
      <c r="AV19" s="512"/>
      <c r="AW19" s="512"/>
      <c r="AX19" s="512"/>
      <c r="AY19" s="512"/>
      <c r="AZ19" s="512"/>
    </row>
    <row r="20" spans="1:52" s="209" customFormat="1" ht="8.1" customHeight="1">
      <c r="A20" s="210"/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07"/>
      <c r="P20" s="207"/>
      <c r="Q20" s="207"/>
      <c r="R20" s="207"/>
      <c r="S20" s="207"/>
      <c r="T20" s="207"/>
      <c r="U20" s="207"/>
      <c r="V20" s="9"/>
      <c r="W20" s="9"/>
      <c r="X20" s="185"/>
      <c r="Y20" s="283"/>
      <c r="Z20" s="283"/>
      <c r="AA20" s="189"/>
      <c r="AB20" s="283"/>
      <c r="AC20" s="283"/>
      <c r="AD20" s="185"/>
      <c r="AE20" s="185"/>
      <c r="AF20" s="9"/>
      <c r="AG20" s="211"/>
      <c r="AH20" s="211"/>
      <c r="AI20" s="211"/>
      <c r="AJ20" s="211"/>
      <c r="AK20" s="211"/>
      <c r="AL20" s="211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</row>
    <row r="21" spans="1:52" s="209" customFormat="1" ht="8.1" customHeight="1">
      <c r="A21" s="210"/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07"/>
      <c r="P21" s="207"/>
      <c r="Q21" s="207"/>
      <c r="R21" s="207"/>
      <c r="S21" s="207"/>
      <c r="T21" s="207"/>
      <c r="U21" s="207"/>
      <c r="V21" s="519">
        <v>2</v>
      </c>
      <c r="W21" s="519"/>
      <c r="X21" s="185"/>
      <c r="Y21" s="283"/>
      <c r="Z21" s="283"/>
      <c r="AA21" s="185"/>
      <c r="AB21" s="283"/>
      <c r="AC21" s="283"/>
      <c r="AD21" s="185"/>
      <c r="AE21" s="523">
        <v>0</v>
      </c>
      <c r="AF21" s="523"/>
      <c r="AG21" s="211"/>
      <c r="AH21" s="211"/>
      <c r="AI21" s="211"/>
      <c r="AJ21" s="211"/>
      <c r="AK21" s="211"/>
      <c r="AL21" s="211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</row>
    <row r="22" spans="1:52" s="209" customFormat="1" ht="8.1" customHeight="1">
      <c r="A22" s="210"/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07"/>
      <c r="P22" s="207"/>
      <c r="Q22" s="207"/>
      <c r="R22" s="207"/>
      <c r="S22" s="207"/>
      <c r="T22" s="207"/>
      <c r="U22" s="207"/>
      <c r="V22" s="519"/>
      <c r="W22" s="519"/>
      <c r="X22" s="185"/>
      <c r="Y22" s="283"/>
      <c r="Z22" s="283"/>
      <c r="AA22" s="185"/>
      <c r="AB22" s="283"/>
      <c r="AC22" s="283"/>
      <c r="AD22" s="185"/>
      <c r="AE22" s="523"/>
      <c r="AF22" s="523"/>
      <c r="AG22" s="211"/>
      <c r="AH22" s="211"/>
      <c r="AI22" s="211"/>
      <c r="AJ22" s="211"/>
      <c r="AK22" s="211"/>
      <c r="AL22" s="211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</row>
    <row r="23" spans="1:52" s="209" customFormat="1" ht="8.1" customHeight="1">
      <c r="A23" s="210"/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07"/>
      <c r="P23" s="207"/>
      <c r="Q23" s="207"/>
      <c r="R23" s="207"/>
      <c r="S23" s="207"/>
      <c r="T23" s="207"/>
      <c r="U23" s="207"/>
      <c r="V23" s="9"/>
      <c r="W23" s="9"/>
      <c r="X23" s="185"/>
      <c r="Y23" s="283">
        <v>21</v>
      </c>
      <c r="Z23" s="283"/>
      <c r="AA23" s="185"/>
      <c r="AB23" s="283">
        <v>13</v>
      </c>
      <c r="AC23" s="283"/>
      <c r="AD23" s="185"/>
      <c r="AE23" s="185"/>
      <c r="AF23" s="9"/>
      <c r="AG23" s="211"/>
      <c r="AH23" s="528"/>
      <c r="AI23" s="211"/>
      <c r="AJ23" s="211"/>
      <c r="AK23" s="211"/>
      <c r="AL23" s="211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</row>
    <row r="24" spans="1:52" s="209" customFormat="1" ht="8.1" customHeight="1">
      <c r="A24" s="210"/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07"/>
      <c r="P24" s="207"/>
      <c r="Q24" s="207"/>
      <c r="R24" s="207"/>
      <c r="S24" s="207"/>
      <c r="T24" s="207"/>
      <c r="U24" s="207"/>
      <c r="V24" s="9"/>
      <c r="W24" s="9"/>
      <c r="X24" s="185"/>
      <c r="Y24" s="283"/>
      <c r="Z24" s="283"/>
      <c r="AA24" s="189"/>
      <c r="AB24" s="283"/>
      <c r="AC24" s="283"/>
      <c r="AD24" s="185"/>
      <c r="AE24" s="185"/>
      <c r="AF24" s="9"/>
      <c r="AG24" s="211"/>
      <c r="AH24" s="211"/>
      <c r="AI24" s="211"/>
      <c r="AJ24" s="211"/>
      <c r="AK24" s="211"/>
      <c r="AL24" s="211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</row>
    <row r="25" spans="1:52" s="209" customFormat="1" ht="9.9499999999999993" customHeight="1">
      <c r="A25" s="210"/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8"/>
      <c r="AD25" s="208"/>
      <c r="AE25" s="211"/>
      <c r="AF25" s="211"/>
      <c r="AG25" s="211"/>
      <c r="AH25" s="211"/>
      <c r="AI25" s="211"/>
      <c r="AJ25" s="211"/>
      <c r="AK25" s="211"/>
      <c r="AL25" s="211"/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</row>
    <row r="26" spans="1:52" ht="9.9499999999999993" customHeight="1">
      <c r="A26" s="9"/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1:52" ht="9.9499999999999993" customHeight="1">
      <c r="A27" s="9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283" t="s">
        <v>104</v>
      </c>
      <c r="W27" s="283"/>
      <c r="X27" s="283"/>
      <c r="Y27" s="283"/>
      <c r="Z27" s="283"/>
      <c r="AA27" s="283"/>
      <c r="AB27" s="283"/>
      <c r="AC27" s="283"/>
      <c r="AD27" s="283"/>
      <c r="AE27" s="283"/>
      <c r="AF27" s="519" t="s">
        <v>119</v>
      </c>
      <c r="AG27" s="51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1:52" ht="9.9499999999999993" customHeight="1">
      <c r="A28" s="9"/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283"/>
      <c r="W28" s="283"/>
      <c r="X28" s="283"/>
      <c r="Y28" s="283"/>
      <c r="Z28" s="283"/>
      <c r="AA28" s="283"/>
      <c r="AB28" s="283"/>
      <c r="AC28" s="283"/>
      <c r="AD28" s="283"/>
      <c r="AE28" s="283"/>
      <c r="AF28" s="519"/>
      <c r="AG28" s="51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1:52" ht="9.9499999999999993" customHeight="1">
      <c r="A29" s="9"/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1:52" ht="8.1" customHeight="1">
      <c r="A30" s="9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92"/>
      <c r="AA30" s="10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1:52" ht="9.9499999999999993" customHeight="1" thickBot="1">
      <c r="A31" s="512" t="s">
        <v>75</v>
      </c>
      <c r="B31" s="512"/>
      <c r="C31" s="512"/>
      <c r="D31" s="512"/>
      <c r="E31" s="512"/>
      <c r="F31" s="512"/>
      <c r="G31" s="512"/>
      <c r="H31" s="512"/>
      <c r="I31" s="512"/>
      <c r="J31" s="512"/>
      <c r="K31" s="512"/>
      <c r="L31" s="512"/>
      <c r="M31" s="512"/>
      <c r="N31" s="512"/>
      <c r="O31" s="185"/>
      <c r="P31" s="185"/>
      <c r="Q31" s="186"/>
      <c r="R31" s="186"/>
      <c r="S31" s="186"/>
      <c r="T31" s="186"/>
      <c r="U31" s="186"/>
      <c r="V31" s="186"/>
      <c r="W31" s="186"/>
      <c r="X31" s="186"/>
      <c r="Y31" s="186"/>
      <c r="Z31" s="214"/>
      <c r="AA31" s="191"/>
      <c r="AB31" s="185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512" t="s">
        <v>102</v>
      </c>
      <c r="AN31" s="512"/>
      <c r="AO31" s="512"/>
      <c r="AP31" s="512"/>
      <c r="AQ31" s="512"/>
      <c r="AR31" s="512"/>
      <c r="AS31" s="512"/>
      <c r="AT31" s="512"/>
      <c r="AU31" s="512"/>
      <c r="AV31" s="512"/>
      <c r="AW31" s="512"/>
      <c r="AX31" s="512"/>
      <c r="AY31" s="512"/>
      <c r="AZ31" s="512"/>
    </row>
    <row r="32" spans="1:52" ht="9.9499999999999993" customHeight="1" thickTop="1">
      <c r="A32" s="512"/>
      <c r="B32" s="512"/>
      <c r="C32" s="512"/>
      <c r="D32" s="512"/>
      <c r="E32" s="512"/>
      <c r="F32" s="512"/>
      <c r="G32" s="512"/>
      <c r="H32" s="512"/>
      <c r="I32" s="512"/>
      <c r="J32" s="512"/>
      <c r="K32" s="512"/>
      <c r="L32" s="512"/>
      <c r="M32" s="512"/>
      <c r="N32" s="512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9"/>
      <c r="AB32" s="189"/>
      <c r="AC32" s="188"/>
      <c r="AD32" s="188"/>
      <c r="AE32" s="188"/>
      <c r="AF32" s="188"/>
      <c r="AG32" s="188"/>
      <c r="AH32" s="188"/>
      <c r="AI32" s="188"/>
      <c r="AJ32" s="188"/>
      <c r="AK32" s="9"/>
      <c r="AL32" s="9"/>
      <c r="AM32" s="512"/>
      <c r="AN32" s="512"/>
      <c r="AO32" s="512"/>
      <c r="AP32" s="512"/>
      <c r="AQ32" s="512"/>
      <c r="AR32" s="512"/>
      <c r="AS32" s="512"/>
      <c r="AT32" s="512"/>
      <c r="AU32" s="512"/>
      <c r="AV32" s="512"/>
      <c r="AW32" s="512"/>
      <c r="AX32" s="512"/>
      <c r="AY32" s="512"/>
      <c r="AZ32" s="512"/>
    </row>
    <row r="33" spans="1:52" ht="8.1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85"/>
      <c r="Y33" s="283">
        <v>17</v>
      </c>
      <c r="Z33" s="283"/>
      <c r="AA33" s="185"/>
      <c r="AB33" s="283">
        <v>21</v>
      </c>
      <c r="AC33" s="283"/>
      <c r="AD33" s="185"/>
      <c r="AE33" s="185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1:52" ht="8.1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185"/>
      <c r="Y34" s="283"/>
      <c r="Z34" s="283"/>
      <c r="AA34" s="189"/>
      <c r="AB34" s="283"/>
      <c r="AC34" s="283"/>
      <c r="AD34" s="185"/>
      <c r="AE34" s="185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1:52" ht="8.1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519">
        <v>1</v>
      </c>
      <c r="W35" s="519"/>
      <c r="X35" s="185"/>
      <c r="Y35" s="283"/>
      <c r="Z35" s="283"/>
      <c r="AA35" s="185"/>
      <c r="AB35" s="283"/>
      <c r="AC35" s="283"/>
      <c r="AD35" s="185"/>
      <c r="AE35" s="523">
        <v>1</v>
      </c>
      <c r="AF35" s="523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1:52" ht="8.1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519"/>
      <c r="W36" s="519"/>
      <c r="X36" s="185"/>
      <c r="Y36" s="283"/>
      <c r="Z36" s="283"/>
      <c r="AA36" s="185"/>
      <c r="AB36" s="283"/>
      <c r="AC36" s="283"/>
      <c r="AD36" s="185"/>
      <c r="AE36" s="523"/>
      <c r="AF36" s="523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1:52" ht="8.1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185"/>
      <c r="Y37" s="283">
        <v>21</v>
      </c>
      <c r="Z37" s="283"/>
      <c r="AA37" s="185"/>
      <c r="AB37" s="283">
        <v>13</v>
      </c>
      <c r="AC37" s="283"/>
      <c r="AD37" s="185"/>
      <c r="AE37" s="185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1:52" ht="8.1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185"/>
      <c r="Y38" s="283"/>
      <c r="Z38" s="283"/>
      <c r="AA38" s="189"/>
      <c r="AB38" s="283"/>
      <c r="AC38" s="283"/>
      <c r="AD38" s="185"/>
      <c r="AE38" s="185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</row>
    <row r="39" spans="1:52" ht="9.9499999999999993" customHeight="1">
      <c r="A39" s="9"/>
      <c r="B39" s="511" t="s">
        <v>128</v>
      </c>
      <c r="C39" s="511"/>
      <c r="D39" s="511"/>
      <c r="E39" s="511"/>
      <c r="F39" s="511"/>
      <c r="G39" s="511"/>
      <c r="H39" s="511"/>
      <c r="I39" s="511"/>
      <c r="J39" s="511"/>
      <c r="K39" s="511"/>
      <c r="L39" s="511"/>
      <c r="M39" s="511"/>
      <c r="N39" s="511"/>
      <c r="O39" s="511"/>
      <c r="P39" s="511"/>
      <c r="Q39" s="511"/>
      <c r="R39" s="511"/>
      <c r="S39" s="511"/>
      <c r="T39" s="511"/>
      <c r="U39" s="511"/>
      <c r="V39" s="511"/>
      <c r="W39" s="511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1:52" ht="9.9499999999999993" customHeight="1">
      <c r="A40" s="9"/>
      <c r="B40" s="511"/>
      <c r="C40" s="511"/>
      <c r="D40" s="511"/>
      <c r="E40" s="511"/>
      <c r="F40" s="511"/>
      <c r="G40" s="511"/>
      <c r="H40" s="511"/>
      <c r="I40" s="511"/>
      <c r="J40" s="511"/>
      <c r="K40" s="511"/>
      <c r="L40" s="511"/>
      <c r="M40" s="511"/>
      <c r="N40" s="511"/>
      <c r="O40" s="511"/>
      <c r="P40" s="511"/>
      <c r="Q40" s="511"/>
      <c r="R40" s="511"/>
      <c r="S40" s="511"/>
      <c r="T40" s="511"/>
      <c r="U40" s="511"/>
      <c r="V40" s="511"/>
      <c r="W40" s="511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  <row r="41" spans="1:52" ht="9.9499999999999993" customHeight="1">
      <c r="A41" s="9"/>
      <c r="B41" s="217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</row>
    <row r="42" spans="1:52" ht="9.9499999999999993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</row>
    <row r="43" spans="1:52" ht="9.9499999999999993" customHeight="1">
      <c r="A43" s="282" t="s">
        <v>112</v>
      </c>
      <c r="B43" s="282"/>
      <c r="C43" s="282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2"/>
      <c r="Y43" s="282"/>
      <c r="Z43" s="282"/>
      <c r="AA43" s="282"/>
      <c r="AB43" s="282"/>
      <c r="AC43" s="282"/>
      <c r="AD43" s="282"/>
      <c r="AE43" s="282"/>
      <c r="AF43" s="282"/>
      <c r="AG43" s="282"/>
      <c r="AH43" s="282"/>
      <c r="AI43" s="282"/>
      <c r="AJ43" s="282"/>
      <c r="AK43" s="282"/>
      <c r="AL43" s="282"/>
      <c r="AM43" s="282"/>
      <c r="AN43" s="282"/>
      <c r="AO43" s="282"/>
      <c r="AP43" s="282"/>
      <c r="AQ43" s="282"/>
      <c r="AR43" s="282"/>
      <c r="AS43" s="282"/>
      <c r="AT43" s="282"/>
      <c r="AU43" s="282"/>
      <c r="AV43" s="282"/>
      <c r="AW43" s="282"/>
      <c r="AX43" s="282"/>
      <c r="AY43" s="282"/>
      <c r="AZ43" s="282"/>
    </row>
    <row r="44" spans="1:52" ht="9.9499999999999993" customHeight="1">
      <c r="A44" s="282"/>
      <c r="B44" s="282"/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2"/>
      <c r="V44" s="282"/>
      <c r="W44" s="282"/>
      <c r="X44" s="282"/>
      <c r="Y44" s="282"/>
      <c r="Z44" s="282"/>
      <c r="AA44" s="282"/>
      <c r="AB44" s="282"/>
      <c r="AC44" s="282"/>
      <c r="AD44" s="282"/>
      <c r="AE44" s="282"/>
      <c r="AF44" s="282"/>
      <c r="AG44" s="282"/>
      <c r="AH44" s="282"/>
      <c r="AI44" s="282"/>
      <c r="AJ44" s="282"/>
      <c r="AK44" s="282"/>
      <c r="AL44" s="282"/>
      <c r="AM44" s="282"/>
      <c r="AN44" s="282"/>
      <c r="AO44" s="282"/>
      <c r="AP44" s="282"/>
      <c r="AQ44" s="282"/>
      <c r="AR44" s="282"/>
      <c r="AS44" s="282"/>
      <c r="AT44" s="282"/>
      <c r="AU44" s="282"/>
      <c r="AV44" s="282"/>
      <c r="AW44" s="282"/>
      <c r="AX44" s="282"/>
      <c r="AY44" s="282"/>
      <c r="AZ44" s="282"/>
    </row>
    <row r="45" spans="1:52" ht="8.1" customHeight="1">
      <c r="A45" s="219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</row>
    <row r="46" spans="1:52" ht="8.1" customHeight="1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</row>
    <row r="47" spans="1:52" ht="9.9499999999999993" customHeight="1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511" t="s">
        <v>113</v>
      </c>
      <c r="S47" s="511"/>
      <c r="T47" s="511"/>
      <c r="U47" s="511"/>
      <c r="V47" s="511"/>
      <c r="W47" s="511"/>
      <c r="X47" s="511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</row>
    <row r="48" spans="1:52" ht="9.9499999999999993" customHeight="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511"/>
      <c r="S48" s="511"/>
      <c r="T48" s="511"/>
      <c r="U48" s="511"/>
      <c r="V48" s="511"/>
      <c r="W48" s="511"/>
      <c r="X48" s="511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</row>
    <row r="49" spans="1:52" ht="9.9499999999999993" customHeight="1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512" t="s">
        <v>106</v>
      </c>
      <c r="T49" s="512"/>
      <c r="U49" s="512"/>
      <c r="V49" s="512"/>
      <c r="W49" s="512"/>
      <c r="X49" s="512"/>
      <c r="Y49" s="512"/>
      <c r="Z49" s="512"/>
      <c r="AA49" s="512"/>
      <c r="AB49" s="512"/>
      <c r="AC49" s="512"/>
      <c r="AD49" s="512"/>
      <c r="AE49" s="512"/>
      <c r="AF49" s="512"/>
      <c r="AG49" s="512"/>
      <c r="AH49" s="512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</row>
    <row r="50" spans="1:52" ht="9.9499999999999993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512"/>
      <c r="T50" s="512"/>
      <c r="U50" s="512"/>
      <c r="V50" s="512"/>
      <c r="W50" s="512"/>
      <c r="X50" s="512"/>
      <c r="Y50" s="512"/>
      <c r="Z50" s="512"/>
      <c r="AA50" s="512"/>
      <c r="AB50" s="512"/>
      <c r="AC50" s="512"/>
      <c r="AD50" s="512"/>
      <c r="AE50" s="512"/>
      <c r="AF50" s="512"/>
      <c r="AG50" s="512"/>
      <c r="AH50" s="512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</row>
    <row r="51" spans="1:52" ht="9.9499999999999993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</row>
    <row r="52" spans="1:52" ht="9.9499999999999993" customHeight="1" thickBot="1">
      <c r="A52" s="512" t="s">
        <v>105</v>
      </c>
      <c r="B52" s="512"/>
      <c r="C52" s="512"/>
      <c r="D52" s="512"/>
      <c r="E52" s="512"/>
      <c r="F52" s="512"/>
      <c r="G52" s="512"/>
      <c r="H52" s="512"/>
      <c r="I52" s="512"/>
      <c r="J52" s="512"/>
      <c r="K52" s="512"/>
      <c r="L52" s="512"/>
      <c r="M52" s="512"/>
      <c r="N52" s="512"/>
      <c r="O52" s="186"/>
      <c r="P52" s="186"/>
      <c r="Q52" s="186"/>
      <c r="R52" s="186"/>
      <c r="S52" s="186"/>
      <c r="T52" s="186"/>
      <c r="U52" s="186"/>
      <c r="V52" s="185"/>
      <c r="W52" s="185"/>
      <c r="X52" s="185"/>
      <c r="Y52" s="185"/>
      <c r="Z52" s="185"/>
      <c r="AA52" s="185"/>
      <c r="AB52" s="185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512" t="s">
        <v>108</v>
      </c>
      <c r="AN52" s="512"/>
      <c r="AO52" s="512"/>
      <c r="AP52" s="512"/>
      <c r="AQ52" s="512"/>
      <c r="AR52" s="512"/>
      <c r="AS52" s="512"/>
      <c r="AT52" s="512"/>
      <c r="AU52" s="512"/>
      <c r="AV52" s="512"/>
      <c r="AW52" s="512"/>
      <c r="AX52" s="512"/>
      <c r="AY52" s="512"/>
      <c r="AZ52" s="512"/>
    </row>
    <row r="53" spans="1:52" ht="9.9499999999999993" customHeight="1" thickTop="1">
      <c r="A53" s="512"/>
      <c r="B53" s="512"/>
      <c r="C53" s="512"/>
      <c r="D53" s="512"/>
      <c r="E53" s="512"/>
      <c r="F53" s="512"/>
      <c r="G53" s="512"/>
      <c r="H53" s="512"/>
      <c r="I53" s="512"/>
      <c r="J53" s="512"/>
      <c r="K53" s="512"/>
      <c r="L53" s="512"/>
      <c r="M53" s="512"/>
      <c r="N53" s="512"/>
      <c r="O53" s="185"/>
      <c r="P53" s="185"/>
      <c r="Q53" s="185"/>
      <c r="R53" s="185"/>
      <c r="S53" s="185"/>
      <c r="T53" s="513" t="s">
        <v>120</v>
      </c>
      <c r="U53" s="514"/>
      <c r="V53" s="187"/>
      <c r="W53" s="185"/>
      <c r="X53" s="185"/>
      <c r="Y53" s="185"/>
      <c r="Z53" s="185"/>
      <c r="AA53" s="185"/>
      <c r="AB53" s="185"/>
      <c r="AC53" s="9"/>
      <c r="AD53" s="9"/>
      <c r="AE53" s="193"/>
      <c r="AF53" s="520" t="s">
        <v>123</v>
      </c>
      <c r="AG53" s="518"/>
      <c r="AH53" s="188"/>
      <c r="AI53" s="188"/>
      <c r="AJ53" s="188"/>
      <c r="AK53" s="188"/>
      <c r="AL53" s="188"/>
      <c r="AM53" s="512"/>
      <c r="AN53" s="512"/>
      <c r="AO53" s="512"/>
      <c r="AP53" s="512"/>
      <c r="AQ53" s="512"/>
      <c r="AR53" s="512"/>
      <c r="AS53" s="512"/>
      <c r="AT53" s="512"/>
      <c r="AU53" s="512"/>
      <c r="AV53" s="512"/>
      <c r="AW53" s="512"/>
      <c r="AX53" s="512"/>
      <c r="AY53" s="512"/>
      <c r="AZ53" s="512"/>
    </row>
    <row r="54" spans="1:52" ht="8.1" customHeight="1">
      <c r="A54" s="173"/>
      <c r="B54" s="185"/>
      <c r="C54" s="185"/>
      <c r="D54" s="185"/>
      <c r="E54" s="185"/>
      <c r="F54" s="185"/>
      <c r="G54" s="185"/>
      <c r="H54" s="173"/>
      <c r="I54" s="173"/>
      <c r="J54" s="185"/>
      <c r="K54" s="283">
        <v>21</v>
      </c>
      <c r="L54" s="283"/>
      <c r="M54" s="185"/>
      <c r="N54" s="523">
        <v>8</v>
      </c>
      <c r="O54" s="523"/>
      <c r="P54" s="185"/>
      <c r="Q54" s="185"/>
      <c r="R54" s="173"/>
      <c r="S54" s="185"/>
      <c r="T54" s="283"/>
      <c r="U54" s="515"/>
      <c r="V54" s="187"/>
      <c r="W54" s="185"/>
      <c r="X54" s="185"/>
      <c r="Y54" s="185"/>
      <c r="Z54" s="185"/>
      <c r="AA54" s="185"/>
      <c r="AB54" s="185"/>
      <c r="AC54" s="173"/>
      <c r="AD54" s="173"/>
      <c r="AE54" s="194"/>
      <c r="AF54" s="521"/>
      <c r="AG54" s="283"/>
      <c r="AH54" s="185"/>
      <c r="AI54" s="173"/>
      <c r="AJ54" s="173"/>
      <c r="AK54" s="185"/>
      <c r="AL54" s="283">
        <v>21</v>
      </c>
      <c r="AM54" s="283"/>
      <c r="AN54" s="185"/>
      <c r="AO54" s="283">
        <v>18</v>
      </c>
      <c r="AP54" s="283"/>
      <c r="AQ54" s="185"/>
      <c r="AR54" s="185"/>
      <c r="AS54" s="173"/>
      <c r="AT54" s="173"/>
      <c r="AU54" s="173"/>
      <c r="AV54" s="173"/>
      <c r="AW54" s="173"/>
      <c r="AX54" s="173"/>
      <c r="AY54" s="173"/>
      <c r="AZ54" s="173"/>
    </row>
    <row r="55" spans="1:52" ht="8.1" customHeight="1">
      <c r="A55" s="173"/>
      <c r="B55" s="185"/>
      <c r="C55" s="185"/>
      <c r="D55" s="185"/>
      <c r="E55" s="185"/>
      <c r="F55" s="185"/>
      <c r="G55" s="185"/>
      <c r="H55" s="173"/>
      <c r="I55" s="173"/>
      <c r="J55" s="185"/>
      <c r="K55" s="283"/>
      <c r="L55" s="283"/>
      <c r="M55" s="189"/>
      <c r="N55" s="523"/>
      <c r="O55" s="523"/>
      <c r="P55" s="185"/>
      <c r="Q55" s="185"/>
      <c r="R55" s="173"/>
      <c r="S55" s="185"/>
      <c r="T55" s="185"/>
      <c r="U55" s="173"/>
      <c r="V55" s="187"/>
      <c r="W55" s="185"/>
      <c r="X55" s="185"/>
      <c r="Y55" s="185"/>
      <c r="Z55" s="185"/>
      <c r="AA55" s="185"/>
      <c r="AB55" s="185"/>
      <c r="AC55" s="195"/>
      <c r="AD55" s="173"/>
      <c r="AE55" s="194"/>
      <c r="AF55" s="195"/>
      <c r="AG55" s="195"/>
      <c r="AH55" s="185"/>
      <c r="AI55" s="173"/>
      <c r="AJ55" s="173"/>
      <c r="AK55" s="185"/>
      <c r="AL55" s="283"/>
      <c r="AM55" s="283"/>
      <c r="AN55" s="189"/>
      <c r="AO55" s="283"/>
      <c r="AP55" s="283"/>
      <c r="AQ55" s="185"/>
      <c r="AR55" s="185"/>
      <c r="AS55" s="173"/>
      <c r="AT55" s="173"/>
      <c r="AU55" s="173"/>
      <c r="AV55" s="173"/>
      <c r="AW55" s="173"/>
      <c r="AX55" s="173"/>
      <c r="AY55" s="173"/>
      <c r="AZ55" s="173"/>
    </row>
    <row r="56" spans="1:52" ht="8.1" customHeight="1" thickBot="1">
      <c r="A56" s="173"/>
      <c r="B56" s="185"/>
      <c r="C56" s="185"/>
      <c r="D56" s="185"/>
      <c r="E56" s="185"/>
      <c r="F56" s="185"/>
      <c r="G56" s="185"/>
      <c r="H56" s="519">
        <v>2</v>
      </c>
      <c r="I56" s="519"/>
      <c r="J56" s="185"/>
      <c r="K56" s="283"/>
      <c r="L56" s="283"/>
      <c r="M56" s="185"/>
      <c r="N56" s="523"/>
      <c r="O56" s="523"/>
      <c r="P56" s="185"/>
      <c r="Q56" s="523">
        <v>0</v>
      </c>
      <c r="R56" s="523"/>
      <c r="S56" s="185"/>
      <c r="T56" s="185"/>
      <c r="U56" s="185"/>
      <c r="V56" s="196"/>
      <c r="W56" s="186"/>
      <c r="X56" s="186"/>
      <c r="Y56" s="185"/>
      <c r="Z56" s="185"/>
      <c r="AA56" s="185"/>
      <c r="AB56" s="185"/>
      <c r="AC56" s="195"/>
      <c r="AD56" s="173"/>
      <c r="AE56" s="194"/>
      <c r="AF56" s="13"/>
      <c r="AG56" s="13"/>
      <c r="AH56" s="185"/>
      <c r="AI56" s="519">
        <v>2</v>
      </c>
      <c r="AJ56" s="519"/>
      <c r="AK56" s="185"/>
      <c r="AL56" s="283"/>
      <c r="AM56" s="283"/>
      <c r="AN56" s="185"/>
      <c r="AO56" s="283"/>
      <c r="AP56" s="283"/>
      <c r="AQ56" s="185"/>
      <c r="AR56" s="523"/>
      <c r="AS56" s="523"/>
      <c r="AT56" s="173"/>
      <c r="AU56" s="173"/>
      <c r="AV56" s="173"/>
      <c r="AW56" s="173"/>
      <c r="AX56" s="173"/>
      <c r="AY56" s="173"/>
      <c r="AZ56" s="173"/>
    </row>
    <row r="57" spans="1:52" ht="8.1" customHeight="1" thickTop="1">
      <c r="A57" s="173"/>
      <c r="B57" s="185"/>
      <c r="C57" s="185"/>
      <c r="D57" s="185"/>
      <c r="E57" s="185"/>
      <c r="F57" s="185"/>
      <c r="G57" s="185"/>
      <c r="H57" s="519"/>
      <c r="I57" s="519"/>
      <c r="J57" s="185"/>
      <c r="K57" s="283"/>
      <c r="L57" s="283"/>
      <c r="M57" s="185"/>
      <c r="N57" s="523"/>
      <c r="O57" s="523"/>
      <c r="P57" s="185"/>
      <c r="Q57" s="523"/>
      <c r="R57" s="523"/>
      <c r="S57" s="185"/>
      <c r="T57" s="185"/>
      <c r="U57" s="185"/>
      <c r="V57" s="190"/>
      <c r="W57" s="513" t="s">
        <v>125</v>
      </c>
      <c r="X57" s="513"/>
      <c r="Y57" s="187"/>
      <c r="Z57" s="185"/>
      <c r="AA57" s="185"/>
      <c r="AB57" s="197"/>
      <c r="AC57" s="522" t="s">
        <v>124</v>
      </c>
      <c r="AD57" s="513"/>
      <c r="AE57" s="202"/>
      <c r="AF57" s="13"/>
      <c r="AG57" s="13"/>
      <c r="AH57" s="185"/>
      <c r="AI57" s="519"/>
      <c r="AJ57" s="519"/>
      <c r="AK57" s="185"/>
      <c r="AL57" s="283"/>
      <c r="AM57" s="283"/>
      <c r="AN57" s="185"/>
      <c r="AO57" s="283"/>
      <c r="AP57" s="283"/>
      <c r="AQ57" s="185"/>
      <c r="AR57" s="523"/>
      <c r="AS57" s="523"/>
      <c r="AT57" s="173"/>
      <c r="AU57" s="173"/>
      <c r="AV57" s="173"/>
      <c r="AW57" s="173"/>
      <c r="AX57" s="173"/>
      <c r="AY57" s="173"/>
      <c r="AZ57" s="173"/>
    </row>
    <row r="58" spans="1:52" ht="8.1" customHeight="1">
      <c r="A58" s="173"/>
      <c r="B58" s="185"/>
      <c r="C58" s="185"/>
      <c r="D58" s="185"/>
      <c r="E58" s="185"/>
      <c r="F58" s="185"/>
      <c r="G58" s="185"/>
      <c r="H58" s="173"/>
      <c r="I58" s="173"/>
      <c r="J58" s="185"/>
      <c r="K58" s="283">
        <v>21</v>
      </c>
      <c r="L58" s="283"/>
      <c r="M58" s="185"/>
      <c r="N58" s="523">
        <v>9</v>
      </c>
      <c r="O58" s="523"/>
      <c r="P58" s="185"/>
      <c r="Q58" s="185"/>
      <c r="R58" s="173"/>
      <c r="S58" s="185"/>
      <c r="T58" s="185"/>
      <c r="U58" s="173"/>
      <c r="V58" s="190"/>
      <c r="W58" s="283"/>
      <c r="X58" s="283"/>
      <c r="Y58" s="187"/>
      <c r="Z58" s="185"/>
      <c r="AA58" s="185"/>
      <c r="AB58" s="197"/>
      <c r="AC58" s="521"/>
      <c r="AD58" s="283"/>
      <c r="AE58" s="203"/>
      <c r="AF58" s="195"/>
      <c r="AG58" s="195"/>
      <c r="AH58" s="185"/>
      <c r="AI58" s="173"/>
      <c r="AJ58" s="173"/>
      <c r="AK58" s="185"/>
      <c r="AL58" s="283">
        <v>21</v>
      </c>
      <c r="AM58" s="283"/>
      <c r="AN58" s="185"/>
      <c r="AO58" s="283">
        <v>15</v>
      </c>
      <c r="AP58" s="283"/>
      <c r="AQ58" s="185"/>
      <c r="AR58" s="185"/>
      <c r="AS58" s="173"/>
      <c r="AT58" s="173"/>
      <c r="AU58" s="173"/>
      <c r="AV58" s="173"/>
      <c r="AW58" s="173"/>
      <c r="AX58" s="173"/>
      <c r="AY58" s="173"/>
      <c r="AZ58" s="173"/>
    </row>
    <row r="59" spans="1:52" ht="8.1" customHeight="1">
      <c r="A59" s="173"/>
      <c r="B59" s="185"/>
      <c r="C59" s="185"/>
      <c r="D59" s="185"/>
      <c r="E59" s="185"/>
      <c r="F59" s="185"/>
      <c r="G59" s="185"/>
      <c r="H59" s="173"/>
      <c r="I59" s="173"/>
      <c r="J59" s="185"/>
      <c r="K59" s="283"/>
      <c r="L59" s="283"/>
      <c r="M59" s="189"/>
      <c r="N59" s="523"/>
      <c r="O59" s="523"/>
      <c r="P59" s="185"/>
      <c r="Q59" s="185"/>
      <c r="R59" s="173"/>
      <c r="S59" s="185"/>
      <c r="T59" s="185"/>
      <c r="U59" s="173"/>
      <c r="V59" s="190"/>
      <c r="W59" s="185"/>
      <c r="X59" s="185"/>
      <c r="Y59" s="187"/>
      <c r="Z59" s="185"/>
      <c r="AA59" s="185"/>
      <c r="AB59" s="197"/>
      <c r="AC59" s="199"/>
      <c r="AD59" s="195"/>
      <c r="AE59" s="203"/>
      <c r="AF59" s="195"/>
      <c r="AG59" s="195"/>
      <c r="AH59" s="185"/>
      <c r="AI59" s="173"/>
      <c r="AJ59" s="173"/>
      <c r="AK59" s="185"/>
      <c r="AL59" s="283"/>
      <c r="AM59" s="283"/>
      <c r="AN59" s="189"/>
      <c r="AO59" s="283"/>
      <c r="AP59" s="283"/>
      <c r="AQ59" s="185"/>
      <c r="AR59" s="185"/>
      <c r="AS59" s="173"/>
      <c r="AT59" s="173"/>
      <c r="AU59" s="173"/>
      <c r="AV59" s="173"/>
      <c r="AW59" s="173"/>
      <c r="AX59" s="173"/>
      <c r="AY59" s="173"/>
      <c r="AZ59" s="173"/>
    </row>
    <row r="60" spans="1:52" ht="9.9499999999999993" customHeight="1" thickBot="1">
      <c r="A60" s="512" t="s">
        <v>109</v>
      </c>
      <c r="B60" s="512"/>
      <c r="C60" s="512"/>
      <c r="D60" s="512"/>
      <c r="E60" s="512"/>
      <c r="F60" s="512"/>
      <c r="G60" s="512"/>
      <c r="H60" s="512"/>
      <c r="I60" s="512"/>
      <c r="J60" s="512"/>
      <c r="K60" s="512"/>
      <c r="L60" s="512"/>
      <c r="M60" s="512"/>
      <c r="N60" s="512"/>
      <c r="O60" s="191"/>
      <c r="P60" s="191"/>
      <c r="Q60" s="191"/>
      <c r="R60" s="191"/>
      <c r="S60" s="191"/>
      <c r="T60" s="191"/>
      <c r="U60" s="191"/>
      <c r="V60" s="190"/>
      <c r="W60" s="185"/>
      <c r="X60" s="185"/>
      <c r="Y60" s="187"/>
      <c r="Z60" s="185"/>
      <c r="AA60" s="185"/>
      <c r="AB60" s="197"/>
      <c r="AC60" s="199"/>
      <c r="AD60" s="195"/>
      <c r="AE60" s="203"/>
      <c r="AF60" s="195"/>
      <c r="AG60" s="195"/>
      <c r="AH60" s="173"/>
      <c r="AI60" s="173"/>
      <c r="AJ60" s="173"/>
      <c r="AK60" s="173"/>
      <c r="AL60" s="173"/>
      <c r="AM60" s="512" t="s">
        <v>107</v>
      </c>
      <c r="AN60" s="512"/>
      <c r="AO60" s="512"/>
      <c r="AP60" s="512"/>
      <c r="AQ60" s="512"/>
      <c r="AR60" s="512"/>
      <c r="AS60" s="512"/>
      <c r="AT60" s="512"/>
      <c r="AU60" s="512"/>
      <c r="AV60" s="512"/>
      <c r="AW60" s="512"/>
      <c r="AX60" s="512"/>
      <c r="AY60" s="512"/>
      <c r="AZ60" s="512"/>
    </row>
    <row r="61" spans="1:52" ht="9.9499999999999993" customHeight="1" thickTop="1">
      <c r="A61" s="512"/>
      <c r="B61" s="512"/>
      <c r="C61" s="512"/>
      <c r="D61" s="512"/>
      <c r="E61" s="512"/>
      <c r="F61" s="512"/>
      <c r="G61" s="512"/>
      <c r="H61" s="512"/>
      <c r="I61" s="512"/>
      <c r="J61" s="512"/>
      <c r="K61" s="512"/>
      <c r="L61" s="512"/>
      <c r="M61" s="512"/>
      <c r="N61" s="512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7"/>
      <c r="Z61" s="185"/>
      <c r="AA61" s="185"/>
      <c r="AB61" s="197"/>
      <c r="AC61" s="195"/>
      <c r="AD61" s="195"/>
      <c r="AE61" s="195"/>
      <c r="AF61" s="201"/>
      <c r="AG61" s="201"/>
      <c r="AH61" s="201"/>
      <c r="AI61" s="201"/>
      <c r="AJ61" s="201"/>
      <c r="AK61" s="201"/>
      <c r="AL61" s="201"/>
      <c r="AM61" s="512"/>
      <c r="AN61" s="512"/>
      <c r="AO61" s="512"/>
      <c r="AP61" s="512"/>
      <c r="AQ61" s="512"/>
      <c r="AR61" s="512"/>
      <c r="AS61" s="512"/>
      <c r="AT61" s="512"/>
      <c r="AU61" s="512"/>
      <c r="AV61" s="512"/>
      <c r="AW61" s="512"/>
      <c r="AX61" s="512"/>
      <c r="AY61" s="512"/>
      <c r="AZ61" s="512"/>
    </row>
    <row r="62" spans="1:52" ht="8.1" customHeight="1">
      <c r="A62" s="173"/>
      <c r="B62" s="173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85"/>
      <c r="O62" s="283">
        <v>21</v>
      </c>
      <c r="P62" s="283"/>
      <c r="Q62" s="185"/>
      <c r="R62" s="283">
        <v>14</v>
      </c>
      <c r="S62" s="283"/>
      <c r="T62" s="185"/>
      <c r="U62" s="185"/>
      <c r="V62" s="173"/>
      <c r="W62" s="185"/>
      <c r="X62" s="195"/>
      <c r="Y62" s="215"/>
      <c r="Z62" s="173"/>
      <c r="AA62" s="173"/>
      <c r="AB62" s="194"/>
      <c r="AC62" s="195"/>
      <c r="AD62" s="195"/>
      <c r="AE62" s="173"/>
      <c r="AF62" s="173"/>
      <c r="AG62" s="185"/>
      <c r="AH62" s="283">
        <v>21</v>
      </c>
      <c r="AI62" s="283"/>
      <c r="AJ62" s="185"/>
      <c r="AK62" s="283">
        <v>11</v>
      </c>
      <c r="AL62" s="283"/>
      <c r="AM62" s="185"/>
      <c r="AN62" s="185"/>
      <c r="AO62" s="173"/>
      <c r="AP62" s="173"/>
      <c r="AQ62" s="173"/>
      <c r="AR62" s="173"/>
      <c r="AS62" s="173"/>
      <c r="AT62" s="173"/>
      <c r="AU62" s="173"/>
      <c r="AV62" s="173"/>
      <c r="AW62" s="173"/>
      <c r="AX62" s="173"/>
      <c r="AY62" s="173"/>
      <c r="AZ62" s="173"/>
    </row>
    <row r="63" spans="1:52" ht="8.1" customHeight="1">
      <c r="A63" s="173"/>
      <c r="B63" s="173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85"/>
      <c r="O63" s="283"/>
      <c r="P63" s="283"/>
      <c r="Q63" s="189"/>
      <c r="R63" s="283"/>
      <c r="S63" s="283"/>
      <c r="T63" s="185"/>
      <c r="U63" s="185"/>
      <c r="V63" s="173"/>
      <c r="W63" s="185"/>
      <c r="X63" s="195"/>
      <c r="Y63" s="215"/>
      <c r="Z63" s="173"/>
      <c r="AA63" s="215"/>
      <c r="AB63" s="194"/>
      <c r="AC63" s="195"/>
      <c r="AD63" s="195"/>
      <c r="AE63" s="173"/>
      <c r="AF63" s="173"/>
      <c r="AG63" s="185"/>
      <c r="AH63" s="283"/>
      <c r="AI63" s="283"/>
      <c r="AJ63" s="189"/>
      <c r="AK63" s="283"/>
      <c r="AL63" s="283"/>
      <c r="AM63" s="185"/>
      <c r="AN63" s="185"/>
      <c r="AO63" s="173"/>
      <c r="AP63" s="173"/>
      <c r="AQ63" s="173"/>
      <c r="AR63" s="173"/>
      <c r="AS63" s="173"/>
      <c r="AT63" s="173"/>
      <c r="AU63" s="173"/>
      <c r="AV63" s="173"/>
      <c r="AW63" s="173"/>
      <c r="AX63" s="173"/>
      <c r="AY63" s="173"/>
      <c r="AZ63" s="173"/>
    </row>
    <row r="64" spans="1:52" ht="8.1" customHeight="1" thickBot="1">
      <c r="A64" s="173"/>
      <c r="B64" s="173"/>
      <c r="C64" s="173"/>
      <c r="D64" s="173"/>
      <c r="E64" s="173"/>
      <c r="F64" s="173"/>
      <c r="G64" s="173"/>
      <c r="H64" s="173"/>
      <c r="I64" s="173"/>
      <c r="J64" s="173"/>
      <c r="K64" s="173"/>
      <c r="L64" s="519">
        <v>2</v>
      </c>
      <c r="M64" s="519"/>
      <c r="N64" s="185"/>
      <c r="O64" s="283"/>
      <c r="P64" s="283"/>
      <c r="Q64" s="185"/>
      <c r="R64" s="283"/>
      <c r="S64" s="283"/>
      <c r="T64" s="185"/>
      <c r="U64" s="523"/>
      <c r="V64" s="523"/>
      <c r="W64" s="185"/>
      <c r="X64" s="185"/>
      <c r="Y64" s="216"/>
      <c r="Z64" s="173"/>
      <c r="AA64" s="204"/>
      <c r="AB64" s="218"/>
      <c r="AC64" s="195"/>
      <c r="AD64" s="195"/>
      <c r="AE64" s="519">
        <v>2</v>
      </c>
      <c r="AF64" s="519"/>
      <c r="AG64" s="185"/>
      <c r="AH64" s="283"/>
      <c r="AI64" s="283"/>
      <c r="AJ64" s="185"/>
      <c r="AK64" s="283"/>
      <c r="AL64" s="283"/>
      <c r="AM64" s="185"/>
      <c r="AN64" s="523"/>
      <c r="AO64" s="523"/>
      <c r="AP64" s="173"/>
      <c r="AQ64" s="173"/>
      <c r="AR64" s="173"/>
      <c r="AS64" s="173"/>
      <c r="AT64" s="173"/>
      <c r="AU64" s="173"/>
      <c r="AV64" s="173"/>
      <c r="AW64" s="173"/>
      <c r="AX64" s="173"/>
      <c r="AY64" s="173"/>
      <c r="AZ64" s="173"/>
    </row>
    <row r="65" spans="1:52" ht="8.1" customHeight="1" thickTop="1">
      <c r="A65" s="173"/>
      <c r="B65" s="173"/>
      <c r="C65" s="173"/>
      <c r="D65" s="173"/>
      <c r="E65" s="173"/>
      <c r="F65" s="173"/>
      <c r="G65" s="173"/>
      <c r="H65" s="173"/>
      <c r="I65" s="173"/>
      <c r="J65" s="173"/>
      <c r="K65" s="173"/>
      <c r="L65" s="519"/>
      <c r="M65" s="519"/>
      <c r="N65" s="185"/>
      <c r="O65" s="283"/>
      <c r="P65" s="283"/>
      <c r="Q65" s="185"/>
      <c r="R65" s="283"/>
      <c r="S65" s="283"/>
      <c r="T65" s="185"/>
      <c r="U65" s="523"/>
      <c r="V65" s="523"/>
      <c r="W65" s="185"/>
      <c r="X65" s="197"/>
      <c r="Y65" s="200"/>
      <c r="Z65" s="516" t="s">
        <v>126</v>
      </c>
      <c r="AA65" s="517"/>
      <c r="AB65" s="195"/>
      <c r="AC65" s="215"/>
      <c r="AD65" s="195"/>
      <c r="AE65" s="519"/>
      <c r="AF65" s="519"/>
      <c r="AG65" s="185"/>
      <c r="AH65" s="283"/>
      <c r="AI65" s="283"/>
      <c r="AJ65" s="185"/>
      <c r="AK65" s="283"/>
      <c r="AL65" s="283"/>
      <c r="AM65" s="185"/>
      <c r="AN65" s="523"/>
      <c r="AO65" s="523"/>
      <c r="AP65" s="173"/>
      <c r="AQ65" s="173"/>
      <c r="AR65" s="173"/>
      <c r="AS65" s="173"/>
      <c r="AT65" s="173"/>
      <c r="AU65" s="173"/>
      <c r="AV65" s="173"/>
      <c r="AW65" s="173"/>
      <c r="AX65" s="173"/>
      <c r="AY65" s="173"/>
      <c r="AZ65" s="173"/>
    </row>
    <row r="66" spans="1:52" ht="8.1" customHeight="1">
      <c r="A66" s="173"/>
      <c r="B66" s="173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85"/>
      <c r="O66" s="283">
        <v>21</v>
      </c>
      <c r="P66" s="283"/>
      <c r="Q66" s="185"/>
      <c r="R66" s="283">
        <v>14</v>
      </c>
      <c r="S66" s="283"/>
      <c r="T66" s="185"/>
      <c r="U66" s="185"/>
      <c r="V66" s="173"/>
      <c r="W66" s="185"/>
      <c r="X66" s="194"/>
      <c r="Y66" s="173"/>
      <c r="Z66" s="517"/>
      <c r="AA66" s="517"/>
      <c r="AB66" s="195"/>
      <c r="AC66" s="215"/>
      <c r="AD66" s="195"/>
      <c r="AE66" s="173"/>
      <c r="AF66" s="173"/>
      <c r="AG66" s="185"/>
      <c r="AH66" s="283">
        <v>21</v>
      </c>
      <c r="AI66" s="283"/>
      <c r="AJ66" s="185"/>
      <c r="AK66" s="283">
        <v>8</v>
      </c>
      <c r="AL66" s="283"/>
      <c r="AM66" s="185"/>
      <c r="AN66" s="185"/>
      <c r="AO66" s="173"/>
      <c r="AP66" s="173"/>
      <c r="AQ66" s="173"/>
      <c r="AR66" s="173"/>
      <c r="AS66" s="173"/>
      <c r="AT66" s="173"/>
      <c r="AU66" s="173"/>
      <c r="AV66" s="173"/>
      <c r="AW66" s="173"/>
      <c r="AX66" s="173"/>
      <c r="AY66" s="173"/>
      <c r="AZ66" s="173"/>
    </row>
    <row r="67" spans="1:52" ht="8.1" customHeight="1">
      <c r="A67" s="173"/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85"/>
      <c r="O67" s="283"/>
      <c r="P67" s="283"/>
      <c r="Q67" s="189"/>
      <c r="R67" s="283"/>
      <c r="S67" s="283"/>
      <c r="T67" s="185"/>
      <c r="U67" s="185"/>
      <c r="V67" s="173"/>
      <c r="W67" s="185"/>
      <c r="X67" s="194"/>
      <c r="Y67" s="173"/>
      <c r="Z67" s="173"/>
      <c r="AA67" s="173"/>
      <c r="AB67" s="195"/>
      <c r="AC67" s="215"/>
      <c r="AD67" s="195"/>
      <c r="AE67" s="173"/>
      <c r="AF67" s="173"/>
      <c r="AG67" s="185"/>
      <c r="AH67" s="283"/>
      <c r="AI67" s="283"/>
      <c r="AJ67" s="189"/>
      <c r="AK67" s="283"/>
      <c r="AL67" s="283"/>
      <c r="AM67" s="185"/>
      <c r="AN67" s="185"/>
      <c r="AO67" s="173"/>
      <c r="AP67" s="173"/>
      <c r="AQ67" s="173"/>
      <c r="AR67" s="173"/>
      <c r="AS67" s="173"/>
      <c r="AT67" s="173"/>
      <c r="AU67" s="173"/>
      <c r="AV67" s="173"/>
      <c r="AW67" s="173"/>
      <c r="AX67" s="173"/>
      <c r="AY67" s="173"/>
      <c r="AZ67" s="173"/>
    </row>
    <row r="68" spans="1:52" ht="9.9499999999999993" customHeight="1">
      <c r="A68" s="173"/>
      <c r="B68" s="173"/>
      <c r="C68" s="173"/>
      <c r="D68" s="173"/>
      <c r="E68" s="173"/>
      <c r="F68" s="173"/>
      <c r="G68" s="173"/>
      <c r="H68" s="173"/>
      <c r="I68" s="173"/>
      <c r="J68" s="173"/>
      <c r="K68" s="173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97"/>
      <c r="Y68" s="173"/>
      <c r="Z68" s="173"/>
      <c r="AA68" s="173"/>
      <c r="AB68" s="195"/>
      <c r="AC68" s="215"/>
      <c r="AD68" s="195"/>
      <c r="AE68" s="173"/>
      <c r="AF68" s="173"/>
      <c r="AG68" s="173"/>
      <c r="AH68" s="173"/>
      <c r="AI68" s="173"/>
      <c r="AJ68" s="173"/>
      <c r="AK68" s="173"/>
      <c r="AL68" s="173"/>
      <c r="AM68" s="173"/>
      <c r="AN68" s="173"/>
      <c r="AO68" s="173"/>
      <c r="AP68" s="173"/>
      <c r="AQ68" s="173"/>
      <c r="AR68" s="173"/>
      <c r="AS68" s="173"/>
      <c r="AT68" s="173"/>
      <c r="AU68" s="173"/>
      <c r="AV68" s="173"/>
      <c r="AW68" s="173"/>
      <c r="AX68" s="173"/>
      <c r="AY68" s="173"/>
      <c r="AZ68" s="173"/>
    </row>
    <row r="69" spans="1:52" ht="9.9499999999999993" customHeight="1">
      <c r="A69" s="512" t="s">
        <v>110</v>
      </c>
      <c r="B69" s="512"/>
      <c r="C69" s="512"/>
      <c r="D69" s="512"/>
      <c r="E69" s="512"/>
      <c r="F69" s="512"/>
      <c r="G69" s="512"/>
      <c r="H69" s="512"/>
      <c r="I69" s="512"/>
      <c r="J69" s="512"/>
      <c r="K69" s="512"/>
      <c r="L69" s="512"/>
      <c r="M69" s="512"/>
      <c r="N69" s="512"/>
      <c r="O69" s="191"/>
      <c r="P69" s="191"/>
      <c r="Q69" s="191"/>
      <c r="R69" s="191"/>
      <c r="S69" s="191"/>
      <c r="T69" s="191"/>
      <c r="U69" s="191"/>
      <c r="V69" s="185"/>
      <c r="W69" s="185"/>
      <c r="X69" s="197"/>
      <c r="Y69" s="185"/>
      <c r="Z69" s="185"/>
      <c r="AA69" s="185"/>
      <c r="AB69" s="185"/>
      <c r="AC69" s="215"/>
      <c r="AD69" s="195"/>
      <c r="AE69" s="173"/>
      <c r="AF69" s="173"/>
      <c r="AG69" s="173"/>
      <c r="AH69" s="173"/>
      <c r="AI69" s="173"/>
      <c r="AJ69" s="173"/>
      <c r="AK69" s="173"/>
      <c r="AL69" s="173"/>
      <c r="AM69" s="512" t="s">
        <v>85</v>
      </c>
      <c r="AN69" s="512"/>
      <c r="AO69" s="512"/>
      <c r="AP69" s="512"/>
      <c r="AQ69" s="512"/>
      <c r="AR69" s="512"/>
      <c r="AS69" s="512"/>
      <c r="AT69" s="512"/>
      <c r="AU69" s="512"/>
      <c r="AV69" s="512"/>
      <c r="AW69" s="512"/>
      <c r="AX69" s="512"/>
      <c r="AY69" s="512"/>
      <c r="AZ69" s="512"/>
    </row>
    <row r="70" spans="1:52" ht="9.9499999999999993" customHeight="1">
      <c r="A70" s="512"/>
      <c r="B70" s="512"/>
      <c r="C70" s="512"/>
      <c r="D70" s="512"/>
      <c r="E70" s="512"/>
      <c r="F70" s="512"/>
      <c r="G70" s="512"/>
      <c r="H70" s="512"/>
      <c r="I70" s="512"/>
      <c r="J70" s="512"/>
      <c r="K70" s="512"/>
      <c r="L70" s="512"/>
      <c r="M70" s="512"/>
      <c r="N70" s="512"/>
      <c r="O70" s="185"/>
      <c r="P70" s="185"/>
      <c r="Q70" s="185"/>
      <c r="R70" s="185"/>
      <c r="S70" s="185"/>
      <c r="T70" s="525" t="s">
        <v>121</v>
      </c>
      <c r="U70" s="525"/>
      <c r="V70" s="190"/>
      <c r="W70" s="185"/>
      <c r="X70" s="197"/>
      <c r="Y70" s="185"/>
      <c r="Z70" s="185"/>
      <c r="AA70" s="185"/>
      <c r="AB70" s="185"/>
      <c r="AC70" s="215"/>
      <c r="AD70" s="195"/>
      <c r="AE70" s="194"/>
      <c r="AF70" s="520" t="s">
        <v>122</v>
      </c>
      <c r="AG70" s="518"/>
      <c r="AH70" s="198"/>
      <c r="AI70" s="198"/>
      <c r="AJ70" s="198"/>
      <c r="AK70" s="198"/>
      <c r="AL70" s="198"/>
      <c r="AM70" s="512"/>
      <c r="AN70" s="512"/>
      <c r="AO70" s="512"/>
      <c r="AP70" s="512"/>
      <c r="AQ70" s="512"/>
      <c r="AR70" s="512"/>
      <c r="AS70" s="512"/>
      <c r="AT70" s="512"/>
      <c r="AU70" s="512"/>
      <c r="AV70" s="512"/>
      <c r="AW70" s="512"/>
      <c r="AX70" s="512"/>
      <c r="AY70" s="512"/>
      <c r="AZ70" s="512"/>
    </row>
    <row r="71" spans="1:52" ht="8.1" customHeight="1">
      <c r="A71" s="173"/>
      <c r="B71" s="185"/>
      <c r="C71" s="185"/>
      <c r="D71" s="185"/>
      <c r="E71" s="185"/>
      <c r="F71" s="185"/>
      <c r="G71" s="185"/>
      <c r="H71" s="173"/>
      <c r="I71" s="173"/>
      <c r="J71" s="185"/>
      <c r="K71" s="283">
        <v>21</v>
      </c>
      <c r="L71" s="283"/>
      <c r="M71" s="185"/>
      <c r="N71" s="283">
        <v>14</v>
      </c>
      <c r="O71" s="283"/>
      <c r="P71" s="185"/>
      <c r="Q71" s="185"/>
      <c r="R71" s="173"/>
      <c r="S71" s="185"/>
      <c r="T71" s="526"/>
      <c r="U71" s="526"/>
      <c r="V71" s="199"/>
      <c r="W71" s="185"/>
      <c r="X71" s="197"/>
      <c r="Y71" s="185"/>
      <c r="Z71" s="185"/>
      <c r="AA71" s="185"/>
      <c r="AB71" s="185"/>
      <c r="AC71" s="215"/>
      <c r="AD71" s="195"/>
      <c r="AE71" s="194"/>
      <c r="AF71" s="521"/>
      <c r="AG71" s="283"/>
      <c r="AH71" s="185"/>
      <c r="AI71" s="173"/>
      <c r="AJ71" s="173"/>
      <c r="AK71" s="185"/>
      <c r="AL71" s="283">
        <v>21</v>
      </c>
      <c r="AM71" s="283"/>
      <c r="AN71" s="185"/>
      <c r="AO71" s="283">
        <v>6</v>
      </c>
      <c r="AP71" s="283"/>
      <c r="AQ71" s="185"/>
      <c r="AR71" s="185"/>
      <c r="AS71" s="173"/>
      <c r="AT71" s="173"/>
      <c r="AU71" s="173"/>
      <c r="AV71" s="173"/>
      <c r="AW71" s="173"/>
      <c r="AX71" s="173"/>
      <c r="AY71" s="173"/>
      <c r="AZ71" s="173"/>
    </row>
    <row r="72" spans="1:52" ht="8.1" customHeight="1">
      <c r="A72" s="173"/>
      <c r="B72" s="185"/>
      <c r="C72" s="185"/>
      <c r="D72" s="185"/>
      <c r="E72" s="185"/>
      <c r="F72" s="185"/>
      <c r="G72" s="185"/>
      <c r="H72" s="173"/>
      <c r="I72" s="173"/>
      <c r="J72" s="185"/>
      <c r="K72" s="283"/>
      <c r="L72" s="283"/>
      <c r="M72" s="189"/>
      <c r="N72" s="283"/>
      <c r="O72" s="283"/>
      <c r="P72" s="185"/>
      <c r="Q72" s="185"/>
      <c r="R72" s="173"/>
      <c r="S72" s="185"/>
      <c r="U72" s="185"/>
      <c r="V72" s="199"/>
      <c r="W72" s="185"/>
      <c r="X72" s="197"/>
      <c r="Y72" s="185"/>
      <c r="Z72" s="185"/>
      <c r="AA72" s="185"/>
      <c r="AB72" s="185"/>
      <c r="AC72" s="215"/>
      <c r="AD72" s="195"/>
      <c r="AE72" s="194"/>
      <c r="AF72" s="195"/>
      <c r="AG72" s="195"/>
      <c r="AH72" s="185"/>
      <c r="AI72" s="173"/>
      <c r="AJ72" s="173"/>
      <c r="AK72" s="185"/>
      <c r="AL72" s="283"/>
      <c r="AM72" s="283"/>
      <c r="AN72" s="189"/>
      <c r="AO72" s="283"/>
      <c r="AP72" s="283"/>
      <c r="AQ72" s="185"/>
      <c r="AR72" s="185"/>
      <c r="AS72" s="173"/>
      <c r="AT72" s="173"/>
      <c r="AU72" s="173"/>
      <c r="AV72" s="173"/>
      <c r="AW72" s="173"/>
      <c r="AX72" s="173"/>
      <c r="AY72" s="173"/>
      <c r="AZ72" s="173"/>
    </row>
    <row r="73" spans="1:52" ht="8.1" customHeight="1" thickBot="1">
      <c r="A73" s="173"/>
      <c r="B73" s="185"/>
      <c r="C73" s="185"/>
      <c r="D73" s="185"/>
      <c r="E73" s="185"/>
      <c r="F73" s="185"/>
      <c r="G73" s="185"/>
      <c r="H73" s="519">
        <v>2</v>
      </c>
      <c r="I73" s="519"/>
      <c r="J73" s="185"/>
      <c r="K73" s="283"/>
      <c r="L73" s="283"/>
      <c r="M73" s="185"/>
      <c r="N73" s="283"/>
      <c r="O73" s="283"/>
      <c r="P73" s="185"/>
      <c r="Q73" s="523"/>
      <c r="R73" s="523"/>
      <c r="S73" s="185"/>
      <c r="T73" s="185"/>
      <c r="U73" s="185"/>
      <c r="V73" s="190"/>
      <c r="W73" s="185"/>
      <c r="X73" s="197"/>
      <c r="Y73" s="185"/>
      <c r="Z73" s="185"/>
      <c r="AA73" s="185"/>
      <c r="AB73" s="185"/>
      <c r="AC73" s="204"/>
      <c r="AD73" s="195"/>
      <c r="AE73" s="194"/>
      <c r="AF73" s="13"/>
      <c r="AG73" s="13"/>
      <c r="AH73" s="185"/>
      <c r="AI73" s="519">
        <v>2</v>
      </c>
      <c r="AJ73" s="519"/>
      <c r="AK73" s="185"/>
      <c r="AL73" s="283"/>
      <c r="AM73" s="283"/>
      <c r="AN73" s="185"/>
      <c r="AO73" s="283"/>
      <c r="AP73" s="283"/>
      <c r="AQ73" s="185"/>
      <c r="AR73" s="523"/>
      <c r="AS73" s="523"/>
      <c r="AT73" s="173"/>
      <c r="AU73" s="173"/>
      <c r="AV73" s="173"/>
      <c r="AW73" s="173"/>
      <c r="AX73" s="173"/>
      <c r="AY73" s="173"/>
      <c r="AZ73" s="173"/>
    </row>
    <row r="74" spans="1:52" ht="8.1" customHeight="1" thickTop="1">
      <c r="A74" s="173"/>
      <c r="B74" s="185"/>
      <c r="C74" s="185"/>
      <c r="D74" s="185"/>
      <c r="E74" s="185"/>
      <c r="F74" s="185"/>
      <c r="G74" s="185"/>
      <c r="H74" s="519"/>
      <c r="I74" s="519"/>
      <c r="J74" s="185"/>
      <c r="K74" s="283"/>
      <c r="L74" s="283"/>
      <c r="M74" s="185"/>
      <c r="N74" s="283"/>
      <c r="O74" s="283"/>
      <c r="P74" s="185"/>
      <c r="Q74" s="523"/>
      <c r="R74" s="523"/>
      <c r="S74" s="185"/>
      <c r="T74" s="185"/>
      <c r="U74" s="185"/>
      <c r="V74" s="205"/>
      <c r="W74" s="206"/>
      <c r="X74" s="206"/>
      <c r="Y74" s="185"/>
      <c r="Z74" s="185"/>
      <c r="AA74" s="185"/>
      <c r="AB74" s="185"/>
      <c r="AC74" s="201"/>
      <c r="AD74" s="201"/>
      <c r="AE74" s="202"/>
      <c r="AF74" s="13"/>
      <c r="AG74" s="13"/>
      <c r="AH74" s="185"/>
      <c r="AI74" s="519"/>
      <c r="AJ74" s="519"/>
      <c r="AK74" s="185"/>
      <c r="AL74" s="283"/>
      <c r="AM74" s="283"/>
      <c r="AN74" s="185"/>
      <c r="AO74" s="283"/>
      <c r="AP74" s="283"/>
      <c r="AQ74" s="185"/>
      <c r="AR74" s="523"/>
      <c r="AS74" s="523"/>
      <c r="AT74" s="173"/>
      <c r="AU74" s="173"/>
      <c r="AV74" s="173"/>
      <c r="AW74" s="173"/>
      <c r="AX74" s="173"/>
      <c r="AY74" s="173"/>
      <c r="AZ74" s="173"/>
    </row>
    <row r="75" spans="1:52" ht="8.1" customHeight="1">
      <c r="A75" s="173"/>
      <c r="B75" s="185"/>
      <c r="C75" s="185"/>
      <c r="D75" s="185"/>
      <c r="E75" s="185"/>
      <c r="F75" s="185"/>
      <c r="G75" s="185"/>
      <c r="H75" s="173"/>
      <c r="I75" s="173"/>
      <c r="J75" s="185"/>
      <c r="K75" s="283">
        <v>21</v>
      </c>
      <c r="L75" s="283"/>
      <c r="M75" s="185"/>
      <c r="N75" s="283">
        <v>19</v>
      </c>
      <c r="O75" s="283"/>
      <c r="P75" s="185"/>
      <c r="Q75" s="185"/>
      <c r="R75" s="173"/>
      <c r="S75" s="185"/>
      <c r="T75" s="185"/>
      <c r="U75" s="173"/>
      <c r="V75" s="187"/>
      <c r="W75" s="185"/>
      <c r="X75" s="185"/>
      <c r="Y75" s="185"/>
      <c r="Z75" s="185"/>
      <c r="AA75" s="185"/>
      <c r="AB75" s="185"/>
      <c r="AC75" s="195"/>
      <c r="AD75" s="195"/>
      <c r="AE75" s="203"/>
      <c r="AF75" s="195"/>
      <c r="AG75" s="195"/>
      <c r="AH75" s="185"/>
      <c r="AI75" s="173"/>
      <c r="AJ75" s="173"/>
      <c r="AK75" s="185"/>
      <c r="AL75" s="283">
        <v>21</v>
      </c>
      <c r="AM75" s="283"/>
      <c r="AN75" s="185"/>
      <c r="AO75" s="283">
        <v>13</v>
      </c>
      <c r="AP75" s="283"/>
      <c r="AQ75" s="185"/>
      <c r="AR75" s="185"/>
      <c r="AS75" s="173"/>
      <c r="AT75" s="173"/>
      <c r="AU75" s="173"/>
      <c r="AV75" s="173"/>
      <c r="AW75" s="173"/>
      <c r="AX75" s="173"/>
      <c r="AY75" s="173"/>
      <c r="AZ75" s="173"/>
    </row>
    <row r="76" spans="1:52" ht="8.1" customHeight="1">
      <c r="A76" s="173"/>
      <c r="B76" s="185"/>
      <c r="C76" s="185"/>
      <c r="D76" s="185"/>
      <c r="E76" s="185"/>
      <c r="F76" s="185"/>
      <c r="G76" s="185"/>
      <c r="H76" s="173"/>
      <c r="I76" s="173"/>
      <c r="J76" s="185"/>
      <c r="K76" s="283"/>
      <c r="L76" s="283"/>
      <c r="M76" s="189"/>
      <c r="N76" s="283"/>
      <c r="O76" s="283"/>
      <c r="P76" s="185"/>
      <c r="Q76" s="185"/>
      <c r="R76" s="173"/>
      <c r="S76" s="185"/>
      <c r="T76" s="185"/>
      <c r="U76" s="173"/>
      <c r="V76" s="187"/>
      <c r="W76" s="185"/>
      <c r="X76" s="185"/>
      <c r="Y76" s="185"/>
      <c r="Z76" s="185"/>
      <c r="AA76" s="185"/>
      <c r="AB76" s="185"/>
      <c r="AC76" s="195"/>
      <c r="AD76" s="195"/>
      <c r="AE76" s="203"/>
      <c r="AF76" s="195"/>
      <c r="AG76" s="195"/>
      <c r="AH76" s="185"/>
      <c r="AI76" s="173"/>
      <c r="AJ76" s="173"/>
      <c r="AK76" s="185"/>
      <c r="AL76" s="283"/>
      <c r="AM76" s="283"/>
      <c r="AN76" s="189"/>
      <c r="AO76" s="283"/>
      <c r="AP76" s="283"/>
      <c r="AQ76" s="185"/>
      <c r="AR76" s="185"/>
      <c r="AS76" s="173"/>
      <c r="AT76" s="173"/>
      <c r="AU76" s="173"/>
      <c r="AV76" s="173"/>
      <c r="AW76" s="173"/>
      <c r="AX76" s="173"/>
      <c r="AY76" s="173"/>
      <c r="AZ76" s="173"/>
    </row>
    <row r="77" spans="1:52" ht="9.9499999999999993" customHeight="1" thickBot="1">
      <c r="A77" s="512" t="s">
        <v>111</v>
      </c>
      <c r="B77" s="512"/>
      <c r="C77" s="512"/>
      <c r="D77" s="512"/>
      <c r="E77" s="512"/>
      <c r="F77" s="512"/>
      <c r="G77" s="512"/>
      <c r="H77" s="512"/>
      <c r="I77" s="512"/>
      <c r="J77" s="512"/>
      <c r="K77" s="512"/>
      <c r="L77" s="512"/>
      <c r="M77" s="512"/>
      <c r="N77" s="512"/>
      <c r="O77" s="185"/>
      <c r="P77" s="185"/>
      <c r="Q77" s="185"/>
      <c r="R77" s="185"/>
      <c r="S77" s="185"/>
      <c r="T77" s="185"/>
      <c r="U77" s="185"/>
      <c r="V77" s="187"/>
      <c r="W77" s="185"/>
      <c r="X77" s="185"/>
      <c r="Y77" s="185"/>
      <c r="Z77" s="185"/>
      <c r="AA77" s="185"/>
      <c r="AB77" s="185"/>
      <c r="AC77" s="195"/>
      <c r="AD77" s="195"/>
      <c r="AE77" s="203"/>
      <c r="AF77" s="204"/>
      <c r="AG77" s="195"/>
      <c r="AH77" s="173"/>
      <c r="AI77" s="173"/>
      <c r="AJ77" s="173"/>
      <c r="AK77" s="173"/>
      <c r="AL77" s="173"/>
      <c r="AM77" s="524" t="s">
        <v>114</v>
      </c>
      <c r="AN77" s="524"/>
      <c r="AO77" s="524"/>
      <c r="AP77" s="524"/>
      <c r="AQ77" s="524"/>
      <c r="AR77" s="524"/>
      <c r="AS77" s="524"/>
      <c r="AT77" s="524"/>
      <c r="AU77" s="524"/>
      <c r="AV77" s="524"/>
      <c r="AW77" s="524"/>
      <c r="AX77" s="524"/>
      <c r="AY77" s="524"/>
      <c r="AZ77" s="524"/>
    </row>
    <row r="78" spans="1:52" ht="9.9499999999999993" customHeight="1" thickTop="1">
      <c r="A78" s="512"/>
      <c r="B78" s="512"/>
      <c r="C78" s="512"/>
      <c r="D78" s="512"/>
      <c r="E78" s="512"/>
      <c r="F78" s="512"/>
      <c r="G78" s="512"/>
      <c r="H78" s="512"/>
      <c r="I78" s="512"/>
      <c r="J78" s="512"/>
      <c r="K78" s="512"/>
      <c r="L78" s="512"/>
      <c r="M78" s="512"/>
      <c r="N78" s="512"/>
      <c r="O78" s="206"/>
      <c r="P78" s="206"/>
      <c r="Q78" s="206"/>
      <c r="R78" s="206"/>
      <c r="S78" s="206"/>
      <c r="T78" s="206"/>
      <c r="U78" s="206"/>
      <c r="V78" s="173"/>
      <c r="W78" s="173"/>
      <c r="X78" s="185"/>
      <c r="Y78" s="283">
        <v>21</v>
      </c>
      <c r="Z78" s="283"/>
      <c r="AA78" s="185"/>
      <c r="AB78" s="283">
        <v>14</v>
      </c>
      <c r="AC78" s="283"/>
      <c r="AD78" s="185"/>
      <c r="AE78" s="185"/>
      <c r="AF78" s="173"/>
      <c r="AG78" s="201"/>
      <c r="AH78" s="201"/>
      <c r="AI78" s="201"/>
      <c r="AJ78" s="201"/>
      <c r="AK78" s="201"/>
      <c r="AL78" s="201"/>
      <c r="AM78" s="524"/>
      <c r="AN78" s="524"/>
      <c r="AO78" s="524"/>
      <c r="AP78" s="524"/>
      <c r="AQ78" s="524"/>
      <c r="AR78" s="524"/>
      <c r="AS78" s="524"/>
      <c r="AT78" s="524"/>
      <c r="AU78" s="524"/>
      <c r="AV78" s="524"/>
      <c r="AW78" s="524"/>
      <c r="AX78" s="524"/>
      <c r="AY78" s="524"/>
      <c r="AZ78" s="524"/>
    </row>
    <row r="79" spans="1:52" ht="8.1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173"/>
      <c r="W79" s="173"/>
      <c r="X79" s="185"/>
      <c r="Y79" s="283"/>
      <c r="Z79" s="283"/>
      <c r="AA79" s="189"/>
      <c r="AB79" s="283"/>
      <c r="AC79" s="283"/>
      <c r="AD79" s="185"/>
      <c r="AE79" s="185"/>
      <c r="AF79" s="173"/>
      <c r="AG79" s="10"/>
      <c r="AH79" s="10"/>
      <c r="AI79" s="10"/>
      <c r="AJ79" s="10"/>
      <c r="AK79" s="10"/>
      <c r="AL79" s="10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</row>
    <row r="80" spans="1:52" ht="8.1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519">
        <v>2</v>
      </c>
      <c r="W80" s="519"/>
      <c r="X80" s="185"/>
      <c r="Y80" s="283"/>
      <c r="Z80" s="283"/>
      <c r="AA80" s="185"/>
      <c r="AB80" s="283"/>
      <c r="AC80" s="283"/>
      <c r="AD80" s="185"/>
      <c r="AE80" s="283">
        <v>0</v>
      </c>
      <c r="AF80" s="283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</row>
    <row r="81" spans="1:52" ht="8.1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519"/>
      <c r="W81" s="519"/>
      <c r="X81" s="185"/>
      <c r="Y81" s="283"/>
      <c r="Z81" s="283"/>
      <c r="AA81" s="185"/>
      <c r="AB81" s="283"/>
      <c r="AC81" s="283"/>
      <c r="AD81" s="185"/>
      <c r="AE81" s="283"/>
      <c r="AF81" s="283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</row>
    <row r="82" spans="1:52" ht="8.1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173"/>
      <c r="W82" s="173"/>
      <c r="X82" s="185"/>
      <c r="Y82" s="283">
        <v>21</v>
      </c>
      <c r="Z82" s="283"/>
      <c r="AA82" s="185"/>
      <c r="AB82" s="283">
        <v>18</v>
      </c>
      <c r="AC82" s="283"/>
      <c r="AD82" s="185"/>
      <c r="AE82" s="185"/>
      <c r="AF82" s="173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</row>
    <row r="83" spans="1:52" ht="8.1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173"/>
      <c r="W83" s="173"/>
      <c r="X83" s="185"/>
      <c r="Y83" s="283"/>
      <c r="Z83" s="283"/>
      <c r="AA83" s="189"/>
      <c r="AB83" s="283"/>
      <c r="AC83" s="283"/>
      <c r="AD83" s="185"/>
      <c r="AE83" s="185"/>
      <c r="AF83" s="173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</row>
    <row r="84" spans="1:52" ht="8.1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221"/>
      <c r="W84" s="221"/>
      <c r="X84" s="222"/>
      <c r="Y84" s="220"/>
      <c r="Z84" s="220"/>
      <c r="AA84" s="222"/>
      <c r="AB84" s="220"/>
      <c r="AC84" s="220"/>
      <c r="AD84" s="222"/>
      <c r="AE84" s="222"/>
      <c r="AF84" s="221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</row>
    <row r="85" spans="1:52" ht="9.9499999999999993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</row>
    <row r="86" spans="1:52" ht="9.9499999999999993" customHeight="1">
      <c r="A86" s="9"/>
      <c r="B86" s="185"/>
      <c r="C86" s="185"/>
      <c r="D86" s="185"/>
      <c r="E86" s="185"/>
      <c r="F86" s="185"/>
      <c r="G86" s="185"/>
      <c r="H86" s="185"/>
      <c r="I86" s="185"/>
      <c r="J86" s="185"/>
      <c r="K86" s="185"/>
      <c r="L86" s="185"/>
      <c r="M86" s="185"/>
      <c r="N86" s="185"/>
      <c r="O86" s="185"/>
      <c r="P86" s="185"/>
      <c r="Q86" s="185"/>
      <c r="R86" s="185"/>
      <c r="S86" s="185"/>
      <c r="T86" s="185"/>
      <c r="U86" s="185"/>
      <c r="V86" s="283" t="s">
        <v>104</v>
      </c>
      <c r="W86" s="283"/>
      <c r="X86" s="283"/>
      <c r="Y86" s="283"/>
      <c r="Z86" s="283"/>
      <c r="AA86" s="283"/>
      <c r="AB86" s="283"/>
      <c r="AC86" s="283"/>
      <c r="AD86" s="283"/>
      <c r="AE86" s="283"/>
      <c r="AF86" s="519" t="s">
        <v>127</v>
      </c>
      <c r="AG86" s="51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</row>
    <row r="87" spans="1:52" ht="9.9499999999999993" customHeight="1">
      <c r="A87" s="9"/>
      <c r="B87" s="185"/>
      <c r="C87" s="185"/>
      <c r="D87" s="185"/>
      <c r="E87" s="185"/>
      <c r="F87" s="185"/>
      <c r="G87" s="185"/>
      <c r="H87" s="185"/>
      <c r="I87" s="185"/>
      <c r="J87" s="185"/>
      <c r="K87" s="185"/>
      <c r="L87" s="185"/>
      <c r="M87" s="185"/>
      <c r="N87" s="185"/>
      <c r="O87" s="185"/>
      <c r="P87" s="185"/>
      <c r="Q87" s="185"/>
      <c r="R87" s="185"/>
      <c r="S87" s="185"/>
      <c r="T87" s="185"/>
      <c r="U87" s="185"/>
      <c r="V87" s="283"/>
      <c r="W87" s="283"/>
      <c r="X87" s="283"/>
      <c r="Y87" s="283"/>
      <c r="Z87" s="283"/>
      <c r="AA87" s="283"/>
      <c r="AB87" s="283"/>
      <c r="AC87" s="283"/>
      <c r="AD87" s="283"/>
      <c r="AE87" s="283"/>
      <c r="AF87" s="519"/>
      <c r="AG87" s="51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</row>
    <row r="88" spans="1:52" ht="9.9499999999999993" customHeight="1">
      <c r="A88" s="9"/>
      <c r="B88" s="185"/>
      <c r="C88" s="185"/>
      <c r="D88" s="185"/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</row>
    <row r="89" spans="1:52" ht="8.1" customHeight="1">
      <c r="A89" s="9"/>
      <c r="B89" s="185"/>
      <c r="C89" s="185"/>
      <c r="D89" s="185"/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  <c r="P89" s="185"/>
      <c r="Q89" s="185"/>
      <c r="R89" s="185"/>
      <c r="S89" s="185"/>
      <c r="T89" s="185"/>
      <c r="U89" s="185"/>
      <c r="V89" s="185"/>
      <c r="W89" s="185"/>
      <c r="X89" s="185"/>
      <c r="Y89" s="185"/>
      <c r="Z89" s="192"/>
      <c r="AA89" s="10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</row>
    <row r="90" spans="1:52" ht="9.9499999999999993" customHeight="1" thickBot="1">
      <c r="A90" s="512" t="s">
        <v>111</v>
      </c>
      <c r="B90" s="512"/>
      <c r="C90" s="512"/>
      <c r="D90" s="512"/>
      <c r="E90" s="512"/>
      <c r="F90" s="512"/>
      <c r="G90" s="512"/>
      <c r="H90" s="512"/>
      <c r="I90" s="512"/>
      <c r="J90" s="512"/>
      <c r="K90" s="512"/>
      <c r="L90" s="512"/>
      <c r="M90" s="512"/>
      <c r="N90" s="512"/>
      <c r="O90" s="185"/>
      <c r="P90" s="185"/>
      <c r="Q90" s="186"/>
      <c r="R90" s="186"/>
      <c r="S90" s="186"/>
      <c r="T90" s="186"/>
      <c r="U90" s="186"/>
      <c r="V90" s="186"/>
      <c r="W90" s="186"/>
      <c r="X90" s="186"/>
      <c r="Y90" s="186"/>
      <c r="Z90" s="214"/>
      <c r="AA90" s="191"/>
      <c r="AB90" s="185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512" t="s">
        <v>107</v>
      </c>
      <c r="AN90" s="512"/>
      <c r="AO90" s="512"/>
      <c r="AP90" s="512"/>
      <c r="AQ90" s="512"/>
      <c r="AR90" s="512"/>
      <c r="AS90" s="512"/>
      <c r="AT90" s="512"/>
      <c r="AU90" s="512"/>
      <c r="AV90" s="512"/>
      <c r="AW90" s="512"/>
      <c r="AX90" s="512"/>
      <c r="AY90" s="512"/>
      <c r="AZ90" s="512"/>
    </row>
    <row r="91" spans="1:52" ht="9.9499999999999993" customHeight="1" thickTop="1">
      <c r="A91" s="512"/>
      <c r="B91" s="512"/>
      <c r="C91" s="512"/>
      <c r="D91" s="512"/>
      <c r="E91" s="512"/>
      <c r="F91" s="512"/>
      <c r="G91" s="512"/>
      <c r="H91" s="512"/>
      <c r="I91" s="512"/>
      <c r="J91" s="512"/>
      <c r="K91" s="512"/>
      <c r="L91" s="512"/>
      <c r="M91" s="512"/>
      <c r="N91" s="512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9"/>
      <c r="AB91" s="189"/>
      <c r="AC91" s="188"/>
      <c r="AD91" s="188"/>
      <c r="AE91" s="188"/>
      <c r="AF91" s="188"/>
      <c r="AG91" s="188"/>
      <c r="AH91" s="188"/>
      <c r="AI91" s="188"/>
      <c r="AJ91" s="188"/>
      <c r="AK91" s="9"/>
      <c r="AL91" s="9"/>
      <c r="AM91" s="512"/>
      <c r="AN91" s="512"/>
      <c r="AO91" s="512"/>
      <c r="AP91" s="512"/>
      <c r="AQ91" s="512"/>
      <c r="AR91" s="512"/>
      <c r="AS91" s="512"/>
      <c r="AT91" s="512"/>
      <c r="AU91" s="512"/>
      <c r="AV91" s="512"/>
      <c r="AW91" s="512"/>
      <c r="AX91" s="512"/>
      <c r="AY91" s="512"/>
      <c r="AZ91" s="512"/>
    </row>
    <row r="92" spans="1:52" ht="8.1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185"/>
      <c r="Y92" s="283">
        <v>21</v>
      </c>
      <c r="Z92" s="283"/>
      <c r="AA92" s="185"/>
      <c r="AB92" s="283">
        <v>9</v>
      </c>
      <c r="AC92" s="283"/>
      <c r="AD92" s="185"/>
      <c r="AE92" s="185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</row>
    <row r="93" spans="1:52" ht="8.1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185"/>
      <c r="Y93" s="283"/>
      <c r="Z93" s="283"/>
      <c r="AA93" s="189"/>
      <c r="AB93" s="283"/>
      <c r="AC93" s="283"/>
      <c r="AD93" s="185"/>
      <c r="AE93" s="185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</row>
    <row r="94" spans="1:52" ht="8.1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519">
        <v>2</v>
      </c>
      <c r="W94" s="519"/>
      <c r="X94" s="185"/>
      <c r="Y94" s="283"/>
      <c r="Z94" s="283"/>
      <c r="AA94" s="185"/>
      <c r="AB94" s="283"/>
      <c r="AC94" s="283"/>
      <c r="AD94" s="185"/>
      <c r="AE94" s="283">
        <v>0</v>
      </c>
      <c r="AF94" s="283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</row>
    <row r="95" spans="1:52" ht="8.1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519"/>
      <c r="W95" s="519"/>
      <c r="X95" s="185"/>
      <c r="Y95" s="283"/>
      <c r="Z95" s="283"/>
      <c r="AA95" s="185"/>
      <c r="AB95" s="283"/>
      <c r="AC95" s="283"/>
      <c r="AD95" s="185"/>
      <c r="AE95" s="283"/>
      <c r="AF95" s="283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</row>
    <row r="96" spans="1:52" ht="8.1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185"/>
      <c r="Y96" s="283">
        <v>21</v>
      </c>
      <c r="Z96" s="283"/>
      <c r="AA96" s="185"/>
      <c r="AB96" s="283">
        <v>19</v>
      </c>
      <c r="AC96" s="283"/>
      <c r="AD96" s="185"/>
      <c r="AE96" s="185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</row>
    <row r="97" spans="1:52" ht="8.1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185"/>
      <c r="Y97" s="283"/>
      <c r="Z97" s="283"/>
      <c r="AA97" s="189"/>
      <c r="AB97" s="283"/>
      <c r="AC97" s="283"/>
      <c r="AD97" s="185"/>
      <c r="AE97" s="185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</row>
    <row r="98" spans="1:52" ht="9.9499999999999993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</row>
    <row r="99" spans="1:52" ht="9.9499999999999993" customHeight="1"/>
    <row r="100" spans="1:52" ht="9.9499999999999993" customHeight="1"/>
    <row r="101" spans="1:52" ht="9.9499999999999993" customHeight="1"/>
    <row r="102" spans="1:52" ht="9.9499999999999993" customHeight="1"/>
    <row r="103" spans="1:52" ht="9.9499999999999993" customHeight="1"/>
    <row r="104" spans="1:52" ht="9.9499999999999993" customHeight="1"/>
    <row r="105" spans="1:52" ht="9.9499999999999993" customHeight="1"/>
    <row r="106" spans="1:52" ht="9.9499999999999993" customHeight="1"/>
    <row r="107" spans="1:52" ht="9.9499999999999993" customHeight="1"/>
    <row r="108" spans="1:52" ht="9.9499999999999993" customHeight="1"/>
    <row r="109" spans="1:52" ht="9.9499999999999993" customHeight="1"/>
    <row r="110" spans="1:52" ht="9.9499999999999993" customHeight="1"/>
    <row r="111" spans="1:52" ht="9.9499999999999993" customHeight="1"/>
    <row r="112" spans="1:5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</sheetData>
  <mergeCells count="133">
    <mergeCell ref="AM10:AZ11"/>
    <mergeCell ref="A10:N11"/>
    <mergeCell ref="AL12:AM13"/>
    <mergeCell ref="AL14:AM15"/>
    <mergeCell ref="K14:L15"/>
    <mergeCell ref="A1:AZ2"/>
    <mergeCell ref="AL16:AM17"/>
    <mergeCell ref="AF14:AG15"/>
    <mergeCell ref="AO14:AP15"/>
    <mergeCell ref="N12:O13"/>
    <mergeCell ref="Q12:R13"/>
    <mergeCell ref="N14:O15"/>
    <mergeCell ref="Q14:R15"/>
    <mergeCell ref="T14:U15"/>
    <mergeCell ref="N16:O17"/>
    <mergeCell ref="AI12:AJ13"/>
    <mergeCell ref="AI14:AJ15"/>
    <mergeCell ref="AI16:AJ17"/>
    <mergeCell ref="Q16:R17"/>
    <mergeCell ref="AE35:AF36"/>
    <mergeCell ref="Y37:Z38"/>
    <mergeCell ref="AB37:AC38"/>
    <mergeCell ref="A18:N19"/>
    <mergeCell ref="AM18:AZ19"/>
    <mergeCell ref="V27:AE28"/>
    <mergeCell ref="Y33:Z34"/>
    <mergeCell ref="AB33:AC34"/>
    <mergeCell ref="A31:N32"/>
    <mergeCell ref="AM31:AZ32"/>
    <mergeCell ref="Y19:Z20"/>
    <mergeCell ref="AB19:AC20"/>
    <mergeCell ref="V21:W22"/>
    <mergeCell ref="Y21:Z22"/>
    <mergeCell ref="AB21:AC22"/>
    <mergeCell ref="AE21:AF22"/>
    <mergeCell ref="Y23:Z24"/>
    <mergeCell ref="AB23:AC24"/>
    <mergeCell ref="AL58:AM59"/>
    <mergeCell ref="K56:L57"/>
    <mergeCell ref="N56:O57"/>
    <mergeCell ref="Q56:R57"/>
    <mergeCell ref="A52:N53"/>
    <mergeCell ref="AM52:AZ53"/>
    <mergeCell ref="N54:O55"/>
    <mergeCell ref="AL54:AM55"/>
    <mergeCell ref="K54:L55"/>
    <mergeCell ref="AM77:AZ78"/>
    <mergeCell ref="T70:U71"/>
    <mergeCell ref="O62:P63"/>
    <mergeCell ref="R62:S63"/>
    <mergeCell ref="L64:M65"/>
    <mergeCell ref="O64:P65"/>
    <mergeCell ref="R64:S65"/>
    <mergeCell ref="U64:V65"/>
    <mergeCell ref="AI73:AJ74"/>
    <mergeCell ref="AL73:AM74"/>
    <mergeCell ref="AO73:AP74"/>
    <mergeCell ref="N75:O76"/>
    <mergeCell ref="AL75:AM76"/>
    <mergeCell ref="K73:L74"/>
    <mergeCell ref="N73:O74"/>
    <mergeCell ref="Q73:R74"/>
    <mergeCell ref="A69:N70"/>
    <mergeCell ref="AM69:AZ70"/>
    <mergeCell ref="N71:O72"/>
    <mergeCell ref="AL71:AM72"/>
    <mergeCell ref="O66:P67"/>
    <mergeCell ref="R66:S67"/>
    <mergeCell ref="AO71:AP72"/>
    <mergeCell ref="AH62:AI63"/>
    <mergeCell ref="AN64:AO65"/>
    <mergeCell ref="AH66:AI67"/>
    <mergeCell ref="AK66:AL67"/>
    <mergeCell ref="A43:AZ44"/>
    <mergeCell ref="AR73:AS74"/>
    <mergeCell ref="AO75:AP76"/>
    <mergeCell ref="K71:L72"/>
    <mergeCell ref="H73:I74"/>
    <mergeCell ref="K75:L76"/>
    <mergeCell ref="H56:I57"/>
    <mergeCell ref="K58:L59"/>
    <mergeCell ref="AO54:AP55"/>
    <mergeCell ref="AR56:AS57"/>
    <mergeCell ref="AO58:AP59"/>
    <mergeCell ref="A60:N61"/>
    <mergeCell ref="AM60:AZ61"/>
    <mergeCell ref="AK62:AL63"/>
    <mergeCell ref="AE64:AF65"/>
    <mergeCell ref="AH64:AI65"/>
    <mergeCell ref="AK64:AL65"/>
    <mergeCell ref="AI56:AJ57"/>
    <mergeCell ref="AL56:AM57"/>
    <mergeCell ref="AO56:AP57"/>
    <mergeCell ref="N58:O59"/>
    <mergeCell ref="AM90:AZ91"/>
    <mergeCell ref="Y92:Z93"/>
    <mergeCell ref="AB92:AC93"/>
    <mergeCell ref="V94:W95"/>
    <mergeCell ref="Y94:Z95"/>
    <mergeCell ref="AB94:AC95"/>
    <mergeCell ref="AE94:AF95"/>
    <mergeCell ref="V80:W81"/>
    <mergeCell ref="Y80:Z81"/>
    <mergeCell ref="AB80:AC81"/>
    <mergeCell ref="AE80:AF81"/>
    <mergeCell ref="Y82:Z83"/>
    <mergeCell ref="AB82:AC83"/>
    <mergeCell ref="V86:AE87"/>
    <mergeCell ref="AF86:AG87"/>
    <mergeCell ref="B39:W40"/>
    <mergeCell ref="S49:AH50"/>
    <mergeCell ref="R47:X48"/>
    <mergeCell ref="Y96:Z97"/>
    <mergeCell ref="AB96:AC97"/>
    <mergeCell ref="S5:X6"/>
    <mergeCell ref="T7:AG8"/>
    <mergeCell ref="U11:V12"/>
    <mergeCell ref="AE11:AF12"/>
    <mergeCell ref="Z15:AA16"/>
    <mergeCell ref="AF27:AG28"/>
    <mergeCell ref="T53:U54"/>
    <mergeCell ref="AF70:AG71"/>
    <mergeCell ref="AF53:AG54"/>
    <mergeCell ref="AC57:AD58"/>
    <mergeCell ref="W57:X58"/>
    <mergeCell ref="Z65:AA66"/>
    <mergeCell ref="A90:N91"/>
    <mergeCell ref="Y78:Z79"/>
    <mergeCell ref="AB78:AC79"/>
    <mergeCell ref="A77:N78"/>
    <mergeCell ref="V35:W36"/>
    <mergeCell ref="Y35:Z36"/>
    <mergeCell ref="AB35:AC36"/>
  </mergeCells>
  <phoneticPr fontId="1"/>
  <pageMargins left="0.70866141732283472" right="0.70866141732283472" top="0.35433070866141736" bottom="0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17</vt:i4>
      </vt:variant>
    </vt:vector>
  </HeadingPairs>
  <TitlesOfParts>
    <vt:vector size="24" baseType="lpstr">
      <vt:lpstr>参加チーム・抽選Ｎｏ</vt:lpstr>
      <vt:lpstr>男子U14Ａゾーン</vt:lpstr>
      <vt:lpstr>男子U14Ｂゾーン</vt:lpstr>
      <vt:lpstr>女子U14Ａゾーン</vt:lpstr>
      <vt:lpstr>女子U14Ｂゾーン</vt:lpstr>
      <vt:lpstr>女子U14Ｃゾーン</vt:lpstr>
      <vt:lpstr>トーナメント</vt:lpstr>
      <vt:lpstr>女子U14Ａゾーン!ＡＧ13ｇ13</vt:lpstr>
      <vt:lpstr>女子U14Ｂゾーン!ＡＧ13ｇ13</vt:lpstr>
      <vt:lpstr>女子U14Ｃゾーン!ＡＧ13ｇ13</vt:lpstr>
      <vt:lpstr>男子U14Ａゾーン!ＡＧ13ｇ13</vt:lpstr>
      <vt:lpstr>男子U14Ｂゾーン!ＡＧ13ｇ13</vt:lpstr>
      <vt:lpstr>トーナメント!Print_Area</vt:lpstr>
      <vt:lpstr>参加チーム・抽選Ｎｏ!Print_Area</vt:lpstr>
      <vt:lpstr>女子U14Ａゾーン!Print_Area</vt:lpstr>
      <vt:lpstr>女子U14Ｂゾーン!Print_Area</vt:lpstr>
      <vt:lpstr>女子U14Ｃゾーン!Print_Area</vt:lpstr>
      <vt:lpstr>男子U14Ａゾーン!Print_Area</vt:lpstr>
      <vt:lpstr>男子U14Ｂゾーン!Print_Area</vt:lpstr>
      <vt:lpstr>女子U14Ａゾーン!あｇ13</vt:lpstr>
      <vt:lpstr>女子U14Ｂゾーン!あｇ13</vt:lpstr>
      <vt:lpstr>女子U14Ｃゾーン!あｇ13</vt:lpstr>
      <vt:lpstr>男子U14Ａゾーン!あｇ13</vt:lpstr>
      <vt:lpstr>男子U14Ｂゾーン!あｇ13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nisiogura1</cp:lastModifiedBy>
  <cp:lastPrinted>2019-06-17T09:44:03Z</cp:lastPrinted>
  <dcterms:created xsi:type="dcterms:W3CDTF">2004-09-11T03:27:20Z</dcterms:created>
  <dcterms:modified xsi:type="dcterms:W3CDTF">2019-06-23T05:51:17Z</dcterms:modified>
</cp:coreProperties>
</file>