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zu_\OneDrive\デスクトップ\"/>
    </mc:Choice>
  </mc:AlternateContent>
  <xr:revisionPtr revIDLastSave="12" documentId="13_ncr:1_{55A7BA3A-E2B0-4F24-879D-01A0226BC112}" xr6:coauthVersionLast="45" xr6:coauthVersionMax="45" xr10:uidLastSave="{ED5C898C-404D-4CB3-802A-9F2C56961069}"/>
  <bookViews>
    <workbookView xWindow="-108" yWindow="-108" windowWidth="16608" windowHeight="8832" xr2:uid="{9817EA14-D6CF-47A8-AB0C-A26CA0BB16CE}"/>
  </bookViews>
  <sheets>
    <sheet name="参加チーム名・チームＮｏ" sheetId="13" r:id="rId1"/>
    <sheet name="男子" sheetId="43" r:id="rId2"/>
    <sheet name="女子" sheetId="44" r:id="rId3"/>
    <sheet name="男子　A.B集計表" sheetId="17" r:id="rId4"/>
    <sheet name="女子　A.B集計表" sheetId="29" r:id="rId5"/>
  </sheets>
  <definedNames>
    <definedName name="ＡＧ13ｇ13" localSheetId="4">'女子　A.B集計表'!$S$28</definedName>
    <definedName name="ＡＧ13ｇ13" localSheetId="3">'男子　A.B集計表'!$S$28</definedName>
    <definedName name="ＡＧ13ｇ13">#REF!</definedName>
    <definedName name="_xlnm.Print_Area" localSheetId="0">参加チーム名・チームＮｏ!$A$1:$L$41</definedName>
    <definedName name="_xlnm.Print_Area" localSheetId="2">女子!$A$1:$BH$113</definedName>
    <definedName name="_xlnm.Print_Area" localSheetId="1">男子!$A$1:$BJ$110</definedName>
    <definedName name="_xlnm.Print_Area" localSheetId="3">'男子　A.B集計表'!$A$1:$BE$52</definedName>
    <definedName name="あｇ13" localSheetId="4">'女子　A.B集計表'!$S$28</definedName>
    <definedName name="あｇ13" localSheetId="3">'男子　A.B集計表'!$S$28</definedName>
    <definedName name="あｇ1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5" i="29" l="1"/>
  <c r="Z16" i="29"/>
  <c r="Z14" i="29"/>
  <c r="U10" i="17" l="1"/>
  <c r="U9" i="17"/>
  <c r="AB34" i="29" l="1"/>
  <c r="AB33" i="29"/>
  <c r="AB32" i="29"/>
  <c r="Z34" i="29"/>
  <c r="Z33" i="29"/>
  <c r="Z32" i="29"/>
  <c r="AB29" i="29"/>
  <c r="AB28" i="29"/>
  <c r="AB27" i="29"/>
  <c r="Z29" i="29"/>
  <c r="Z28" i="29"/>
  <c r="Z27" i="29"/>
  <c r="U29" i="29"/>
  <c r="U28" i="29"/>
  <c r="U27" i="29"/>
  <c r="S29" i="29"/>
  <c r="S28" i="29"/>
  <c r="S27" i="29"/>
  <c r="AB16" i="29"/>
  <c r="AB14" i="29"/>
  <c r="Z15" i="29"/>
  <c r="AB11" i="29"/>
  <c r="AB10" i="29"/>
  <c r="AB9" i="29"/>
  <c r="Z11" i="29"/>
  <c r="Z10" i="29"/>
  <c r="Z9" i="29"/>
  <c r="U11" i="29"/>
  <c r="U10" i="29"/>
  <c r="U9" i="29"/>
  <c r="S11" i="29"/>
  <c r="S10" i="29"/>
  <c r="S9" i="29"/>
  <c r="AB34" i="17"/>
  <c r="AB33" i="17"/>
  <c r="AB32" i="17"/>
  <c r="Z34" i="17"/>
  <c r="Z33" i="17"/>
  <c r="Z32" i="17"/>
  <c r="AB29" i="17"/>
  <c r="AB28" i="17"/>
  <c r="AB27" i="17"/>
  <c r="Z29" i="17"/>
  <c r="Z28" i="17"/>
  <c r="Z27" i="17"/>
  <c r="U29" i="17"/>
  <c r="U28" i="17"/>
  <c r="U27" i="17"/>
  <c r="S29" i="17"/>
  <c r="S28" i="17"/>
  <c r="S27" i="17"/>
  <c r="Z16" i="17"/>
  <c r="AB16" i="17"/>
  <c r="AB15" i="17"/>
  <c r="Z15" i="17"/>
  <c r="AB14" i="17"/>
  <c r="Z14" i="17"/>
  <c r="AB11" i="17"/>
  <c r="AB10" i="17"/>
  <c r="Z10" i="17"/>
  <c r="Z11" i="17"/>
  <c r="Z9" i="17"/>
  <c r="AB9" i="17"/>
  <c r="U11" i="17"/>
  <c r="S11" i="17"/>
  <c r="S10" i="17"/>
  <c r="S9" i="17"/>
  <c r="AR104" i="44" l="1"/>
  <c r="AR89" i="44"/>
  <c r="AR76" i="44"/>
  <c r="AR63" i="44"/>
  <c r="AR50" i="44"/>
  <c r="AR37" i="44"/>
  <c r="AR24" i="44"/>
  <c r="H104" i="44" l="1"/>
  <c r="H89" i="44"/>
  <c r="H76" i="44"/>
  <c r="H63" i="44"/>
  <c r="H50" i="44"/>
  <c r="H37" i="44"/>
  <c r="H24" i="44"/>
  <c r="AN102" i="44"/>
  <c r="D102" i="44"/>
  <c r="AR37" i="43"/>
  <c r="AR24" i="43"/>
  <c r="J104" i="43"/>
  <c r="AR104" i="43"/>
  <c r="AR89" i="43"/>
  <c r="AR76" i="43"/>
  <c r="AR63" i="43"/>
  <c r="AR50" i="43"/>
  <c r="AO102" i="43"/>
  <c r="G102" i="43"/>
  <c r="J89" i="43" l="1"/>
  <c r="J76" i="43"/>
  <c r="J63" i="43"/>
  <c r="J50" i="43"/>
  <c r="J37" i="43"/>
  <c r="J24" i="43"/>
  <c r="AN87" i="44"/>
  <c r="AN61" i="44"/>
  <c r="AN74" i="44"/>
  <c r="AN48" i="44"/>
  <c r="AN35" i="44"/>
  <c r="AN22" i="44"/>
  <c r="D87" i="44"/>
  <c r="D74" i="44"/>
  <c r="D61" i="44"/>
  <c r="D48" i="44"/>
  <c r="D35" i="44"/>
  <c r="D22" i="44"/>
  <c r="AO87" i="43" l="1"/>
  <c r="AO74" i="43"/>
  <c r="AO61" i="43"/>
  <c r="AO48" i="43"/>
  <c r="AO35" i="43"/>
  <c r="AO22" i="43"/>
  <c r="G61" i="43"/>
  <c r="G48" i="43"/>
  <c r="G35" i="43"/>
  <c r="G22" i="43"/>
  <c r="G87" i="43"/>
  <c r="G74" i="43"/>
  <c r="AU29" i="29" l="1"/>
  <c r="X33" i="29" l="1"/>
  <c r="C24" i="29" l="1"/>
  <c r="C5" i="29"/>
  <c r="N50" i="29" l="1"/>
  <c r="AP48" i="29"/>
  <c r="AL48" i="29"/>
  <c r="N48" i="29"/>
  <c r="N46" i="29"/>
  <c r="N45" i="29"/>
  <c r="AP44" i="29"/>
  <c r="AL44" i="29"/>
  <c r="U40" i="29"/>
  <c r="S40" i="29"/>
  <c r="N40" i="29"/>
  <c r="L40" i="29"/>
  <c r="AU39" i="29"/>
  <c r="U39" i="29"/>
  <c r="S39" i="29"/>
  <c r="N39" i="29"/>
  <c r="L39" i="29"/>
  <c r="U38" i="29"/>
  <c r="S38" i="29"/>
  <c r="N38" i="29"/>
  <c r="L38" i="29"/>
  <c r="AU37" i="29"/>
  <c r="U37" i="29"/>
  <c r="S37" i="29"/>
  <c r="N37" i="29"/>
  <c r="L37" i="29"/>
  <c r="C37" i="29"/>
  <c r="C50" i="29" s="1"/>
  <c r="U36" i="29"/>
  <c r="S36" i="29"/>
  <c r="N36" i="29"/>
  <c r="L36" i="29"/>
  <c r="N35" i="29"/>
  <c r="L35" i="29"/>
  <c r="AU34" i="29"/>
  <c r="N34" i="29"/>
  <c r="L34" i="29"/>
  <c r="AD33" i="29"/>
  <c r="N33" i="29"/>
  <c r="L33" i="29"/>
  <c r="AU32" i="29"/>
  <c r="N32" i="29"/>
  <c r="L32" i="29"/>
  <c r="C32" i="29"/>
  <c r="C49" i="29" s="1"/>
  <c r="N31" i="29"/>
  <c r="L31" i="29"/>
  <c r="AD28" i="29"/>
  <c r="J38" i="29" s="1"/>
  <c r="X28" i="29"/>
  <c r="W28" i="29"/>
  <c r="Q28" i="29"/>
  <c r="AU27" i="29"/>
  <c r="C27" i="29"/>
  <c r="C48" i="29" s="1"/>
  <c r="E24" i="29"/>
  <c r="U22" i="29"/>
  <c r="S22" i="29"/>
  <c r="N22" i="29"/>
  <c r="L22" i="29"/>
  <c r="AU21" i="29"/>
  <c r="U21" i="29"/>
  <c r="S21" i="29"/>
  <c r="N21" i="29"/>
  <c r="L21" i="29"/>
  <c r="U20" i="29"/>
  <c r="S20" i="29"/>
  <c r="N20" i="29"/>
  <c r="L20" i="29"/>
  <c r="AU19" i="29"/>
  <c r="U19" i="29"/>
  <c r="S19" i="29"/>
  <c r="N19" i="29"/>
  <c r="L19" i="29"/>
  <c r="C19" i="29"/>
  <c r="C46" i="29" s="1"/>
  <c r="U18" i="29"/>
  <c r="S18" i="29"/>
  <c r="N18" i="29"/>
  <c r="L18" i="29"/>
  <c r="N17" i="29"/>
  <c r="L17" i="29"/>
  <c r="AU16" i="29"/>
  <c r="N16" i="29"/>
  <c r="L16" i="29"/>
  <c r="AD15" i="29"/>
  <c r="Q20" i="29" s="1"/>
  <c r="X15" i="29"/>
  <c r="N15" i="29"/>
  <c r="L15" i="29"/>
  <c r="AU14" i="29"/>
  <c r="N14" i="29"/>
  <c r="L14" i="29"/>
  <c r="C14" i="29"/>
  <c r="C45" i="29" s="1"/>
  <c r="N13" i="29"/>
  <c r="L13" i="29"/>
  <c r="AU11" i="29"/>
  <c r="AD10" i="29"/>
  <c r="J20" i="29" s="1"/>
  <c r="X10" i="29"/>
  <c r="W10" i="29"/>
  <c r="Q10" i="29"/>
  <c r="AU9" i="29"/>
  <c r="C9" i="29"/>
  <c r="C44" i="29" s="1"/>
  <c r="E5" i="29"/>
  <c r="T44" i="29" l="1"/>
  <c r="X7" i="29"/>
  <c r="Q7" i="29"/>
  <c r="AP49" i="29"/>
  <c r="AP46" i="29"/>
  <c r="AL45" i="29"/>
  <c r="Q48" i="29"/>
  <c r="Q29" i="29"/>
  <c r="P34" i="29" s="1"/>
  <c r="W29" i="29"/>
  <c r="J34" i="29" s="1"/>
  <c r="AD29" i="29"/>
  <c r="J39" i="29" s="1"/>
  <c r="X29" i="29"/>
  <c r="Q38" i="29"/>
  <c r="X34" i="29"/>
  <c r="AD34" i="29"/>
  <c r="Q39" i="29" s="1"/>
  <c r="Q11" i="29"/>
  <c r="P16" i="29" s="1"/>
  <c r="W11" i="29"/>
  <c r="J16" i="29" s="1"/>
  <c r="X11" i="29"/>
  <c r="P21" i="29" s="1"/>
  <c r="AD11" i="29"/>
  <c r="J21" i="29" s="1"/>
  <c r="AD16" i="29"/>
  <c r="Q21" i="29" s="1"/>
  <c r="X16" i="29"/>
  <c r="W21" i="29" s="1"/>
  <c r="Q46" i="29"/>
  <c r="AP50" i="29"/>
  <c r="T48" i="29"/>
  <c r="Q50" i="29"/>
  <c r="AD35" i="29"/>
  <c r="Q40" i="29" s="1"/>
  <c r="AD30" i="29"/>
  <c r="J40" i="29" s="1"/>
  <c r="AL50" i="29"/>
  <c r="AL49" i="29"/>
  <c r="AS49" i="29" s="1"/>
  <c r="J33" i="29"/>
  <c r="Q49" i="29" s="1"/>
  <c r="AS48" i="29"/>
  <c r="AS44" i="29"/>
  <c r="AP45" i="29"/>
  <c r="AS45" i="29" s="1"/>
  <c r="AL46" i="29"/>
  <c r="AS46" i="29" s="1"/>
  <c r="AV44" i="29"/>
  <c r="J25" i="29"/>
  <c r="X25" i="29"/>
  <c r="P15" i="29"/>
  <c r="T45" i="29" s="1"/>
  <c r="Q12" i="29"/>
  <c r="Q44" i="29"/>
  <c r="P20" i="29"/>
  <c r="X12" i="29"/>
  <c r="P22" i="29" s="1"/>
  <c r="AD12" i="29"/>
  <c r="J22" i="29" s="1"/>
  <c r="J7" i="29"/>
  <c r="W12" i="29"/>
  <c r="W20" i="29"/>
  <c r="X17" i="29"/>
  <c r="W22" i="29" s="1"/>
  <c r="J15" i="29"/>
  <c r="Q45" i="29" s="1"/>
  <c r="AD17" i="29"/>
  <c r="Q22" i="29" s="1"/>
  <c r="Q25" i="29"/>
  <c r="Q30" i="29"/>
  <c r="X30" i="29"/>
  <c r="P40" i="29" s="1"/>
  <c r="P33" i="29"/>
  <c r="T49" i="29" s="1"/>
  <c r="X35" i="29"/>
  <c r="W40" i="29" s="1"/>
  <c r="P38" i="29"/>
  <c r="W38" i="29"/>
  <c r="AV48" i="29"/>
  <c r="P39" i="29"/>
  <c r="W30" i="29"/>
  <c r="W39" i="29"/>
  <c r="AU37" i="17"/>
  <c r="AU39" i="17"/>
  <c r="AU34" i="17"/>
  <c r="AU29" i="17"/>
  <c r="AU16" i="17"/>
  <c r="AU21" i="17"/>
  <c r="AU11" i="17"/>
  <c r="AU9" i="17"/>
  <c r="AU14" i="17"/>
  <c r="AU19" i="17"/>
  <c r="AU27" i="17"/>
  <c r="AU32" i="17"/>
  <c r="C37" i="17"/>
  <c r="C32" i="17"/>
  <c r="C27" i="17"/>
  <c r="C19" i="17"/>
  <c r="C14" i="17"/>
  <c r="C9" i="17"/>
  <c r="AD48" i="29" l="1"/>
  <c r="AV46" i="29"/>
  <c r="AV49" i="29"/>
  <c r="W48" i="29"/>
  <c r="AV45" i="29"/>
  <c r="AS50" i="29"/>
  <c r="W49" i="29"/>
  <c r="AV50" i="29"/>
  <c r="D39" i="29"/>
  <c r="J50" i="29" s="1"/>
  <c r="J35" i="29"/>
  <c r="D34" i="29" s="1"/>
  <c r="J49" i="29" s="1"/>
  <c r="F29" i="29"/>
  <c r="L48" i="29" s="1"/>
  <c r="P35" i="29"/>
  <c r="F34" i="29" s="1"/>
  <c r="L49" i="29" s="1"/>
  <c r="D29" i="29"/>
  <c r="J48" i="29" s="1"/>
  <c r="M48" i="29" s="1"/>
  <c r="AD49" i="29"/>
  <c r="AD45" i="29"/>
  <c r="W45" i="29"/>
  <c r="J17" i="29"/>
  <c r="D16" i="29" s="1"/>
  <c r="F11" i="29"/>
  <c r="L44" i="29" s="1"/>
  <c r="F21" i="29"/>
  <c r="L46" i="29" s="1"/>
  <c r="AD44" i="29"/>
  <c r="W44" i="29"/>
  <c r="P17" i="29"/>
  <c r="F16" i="29" s="1"/>
  <c r="L45" i="29" s="1"/>
  <c r="D11" i="29"/>
  <c r="T50" i="29"/>
  <c r="F39" i="29"/>
  <c r="L50" i="29" s="1"/>
  <c r="D21" i="29"/>
  <c r="J46" i="29" s="1"/>
  <c r="T46" i="29"/>
  <c r="L32" i="17"/>
  <c r="AZ44" i="29" l="1"/>
  <c r="AM8" i="29" s="1"/>
  <c r="AZ50" i="29"/>
  <c r="AM36" i="29" s="1"/>
  <c r="AZ49" i="29"/>
  <c r="AM31" i="29" s="1"/>
  <c r="AZ48" i="29"/>
  <c r="AM26" i="29" s="1"/>
  <c r="AZ45" i="29"/>
  <c r="AM13" i="29" s="1"/>
  <c r="AZ46" i="29"/>
  <c r="AM18" i="29" s="1"/>
  <c r="M50" i="29"/>
  <c r="AD46" i="29"/>
  <c r="AH46" i="29" s="1"/>
  <c r="AI18" i="29" s="1"/>
  <c r="W46" i="29"/>
  <c r="Z46" i="29" s="1"/>
  <c r="W50" i="29"/>
  <c r="AD50" i="29"/>
  <c r="AH50" i="29" s="1"/>
  <c r="AI36" i="29" s="1"/>
  <c r="J44" i="29"/>
  <c r="M44" i="29" s="1"/>
  <c r="N44" i="29"/>
  <c r="N49" i="29"/>
  <c r="J45" i="29"/>
  <c r="M45" i="29" s="1"/>
  <c r="M49" i="29"/>
  <c r="M46" i="29"/>
  <c r="AH44" i="29"/>
  <c r="AI8" i="29" s="1"/>
  <c r="E24" i="17"/>
  <c r="O46" i="29" l="1"/>
  <c r="AE18" i="29" s="1"/>
  <c r="O48" i="29"/>
  <c r="AE26" i="29" s="1"/>
  <c r="O49" i="29"/>
  <c r="AE31" i="29" s="1"/>
  <c r="Z45" i="29"/>
  <c r="Z44" i="29"/>
  <c r="AH48" i="29"/>
  <c r="AI26" i="29" s="1"/>
  <c r="AH49" i="29"/>
  <c r="AI31" i="29" s="1"/>
  <c r="AH45" i="29"/>
  <c r="AI13" i="29" s="1"/>
  <c r="O50" i="29"/>
  <c r="AE36" i="29" s="1"/>
  <c r="O45" i="29"/>
  <c r="AE13" i="29" s="1"/>
  <c r="O44" i="29"/>
  <c r="AE8" i="29" s="1"/>
  <c r="Z50" i="29"/>
  <c r="Z49" i="29"/>
  <c r="Z48" i="29"/>
  <c r="N50" i="17"/>
  <c r="AP48" i="17"/>
  <c r="AL48" i="17"/>
  <c r="N48" i="17"/>
  <c r="N46" i="17"/>
  <c r="N45" i="17"/>
  <c r="AP44" i="17"/>
  <c r="AL44" i="17"/>
  <c r="U40" i="17"/>
  <c r="S40" i="17"/>
  <c r="N40" i="17"/>
  <c r="L40" i="17"/>
  <c r="U39" i="17"/>
  <c r="S39" i="17"/>
  <c r="N39" i="17"/>
  <c r="L39" i="17"/>
  <c r="U38" i="17"/>
  <c r="S38" i="17"/>
  <c r="N38" i="17"/>
  <c r="L38" i="17"/>
  <c r="U37" i="17"/>
  <c r="S37" i="17"/>
  <c r="N37" i="17"/>
  <c r="L37" i="17"/>
  <c r="C50" i="17"/>
  <c r="U36" i="17"/>
  <c r="S36" i="17"/>
  <c r="N36" i="17"/>
  <c r="L36" i="17"/>
  <c r="N35" i="17"/>
  <c r="L35" i="17"/>
  <c r="N34" i="17"/>
  <c r="L34" i="17"/>
  <c r="AD33" i="17"/>
  <c r="Q38" i="17" s="1"/>
  <c r="X33" i="17"/>
  <c r="N33" i="17"/>
  <c r="L33" i="17"/>
  <c r="N32" i="17"/>
  <c r="C49" i="17"/>
  <c r="N31" i="17"/>
  <c r="AP49" i="17" s="1"/>
  <c r="L31" i="17"/>
  <c r="AD28" i="17"/>
  <c r="J38" i="17" s="1"/>
  <c r="X28" i="17"/>
  <c r="W28" i="17"/>
  <c r="T48" i="17" s="1"/>
  <c r="Q28" i="17"/>
  <c r="C48" i="17"/>
  <c r="C24" i="17"/>
  <c r="U22" i="17"/>
  <c r="S22" i="17"/>
  <c r="N22" i="17"/>
  <c r="L22" i="17"/>
  <c r="U21" i="17"/>
  <c r="S21" i="17"/>
  <c r="N21" i="17"/>
  <c r="L21" i="17"/>
  <c r="U20" i="17"/>
  <c r="S20" i="17"/>
  <c r="N20" i="17"/>
  <c r="L20" i="17"/>
  <c r="U19" i="17"/>
  <c r="S19" i="17"/>
  <c r="N19" i="17"/>
  <c r="L19" i="17"/>
  <c r="C46" i="17"/>
  <c r="U18" i="17"/>
  <c r="S18" i="17"/>
  <c r="N18" i="17"/>
  <c r="L18" i="17"/>
  <c r="N17" i="17"/>
  <c r="L17" i="17"/>
  <c r="N16" i="17"/>
  <c r="L16" i="17"/>
  <c r="AD15" i="17"/>
  <c r="Q20" i="17" s="1"/>
  <c r="X15" i="17"/>
  <c r="N15" i="17"/>
  <c r="L15" i="17"/>
  <c r="N14" i="17"/>
  <c r="L14" i="17"/>
  <c r="C45" i="17"/>
  <c r="N13" i="17"/>
  <c r="L13" i="17"/>
  <c r="AD10" i="17"/>
  <c r="J20" i="17" s="1"/>
  <c r="X10" i="17"/>
  <c r="W10" i="17"/>
  <c r="Q10" i="17"/>
  <c r="C44" i="17"/>
  <c r="E5" i="17"/>
  <c r="C5" i="17"/>
  <c r="Q29" i="17" l="1"/>
  <c r="W29" i="17"/>
  <c r="J34" i="17" s="1"/>
  <c r="P38" i="17"/>
  <c r="AD29" i="17"/>
  <c r="J39" i="17" s="1"/>
  <c r="X29" i="17"/>
  <c r="P39" i="17" s="1"/>
  <c r="Q11" i="17"/>
  <c r="P16" i="17" s="1"/>
  <c r="W11" i="17"/>
  <c r="J16" i="17" s="1"/>
  <c r="W20" i="17"/>
  <c r="X16" i="17"/>
  <c r="W21" i="17" s="1"/>
  <c r="AD16" i="17"/>
  <c r="Q21" i="17" s="1"/>
  <c r="W38" i="17"/>
  <c r="T50" i="17" s="1"/>
  <c r="X34" i="17"/>
  <c r="W39" i="17" s="1"/>
  <c r="AD34" i="17"/>
  <c r="Q39" i="17" s="1"/>
  <c r="AD11" i="17"/>
  <c r="J21" i="17" s="1"/>
  <c r="X11" i="17"/>
  <c r="P21" i="17" s="1"/>
  <c r="AL49" i="17"/>
  <c r="AV49" i="17" s="1"/>
  <c r="Q48" i="17"/>
  <c r="AD48" i="17" s="1"/>
  <c r="Q46" i="17"/>
  <c r="W12" i="17"/>
  <c r="J17" i="17" s="1"/>
  <c r="Q50" i="17"/>
  <c r="AD35" i="17"/>
  <c r="Q40" i="17" s="1"/>
  <c r="AL50" i="17"/>
  <c r="AP50" i="17"/>
  <c r="AV48" i="17"/>
  <c r="AP46" i="17"/>
  <c r="AL46" i="17"/>
  <c r="AV44" i="17"/>
  <c r="AL45" i="17"/>
  <c r="AP45" i="17"/>
  <c r="P33" i="17"/>
  <c r="T49" i="17" s="1"/>
  <c r="Q25" i="17"/>
  <c r="Q7" i="17"/>
  <c r="J25" i="17"/>
  <c r="X7" i="17"/>
  <c r="X25" i="17"/>
  <c r="J7" i="17"/>
  <c r="P15" i="17"/>
  <c r="T45" i="17" s="1"/>
  <c r="AS44" i="17"/>
  <c r="AD12" i="17"/>
  <c r="J22" i="17" s="1"/>
  <c r="Q12" i="17"/>
  <c r="X17" i="17"/>
  <c r="W22" i="17" s="1"/>
  <c r="J33" i="17"/>
  <c r="Q49" i="17" s="1"/>
  <c r="W30" i="17"/>
  <c r="X30" i="17"/>
  <c r="P40" i="17" s="1"/>
  <c r="T44" i="17"/>
  <c r="J15" i="17"/>
  <c r="Q45" i="17" s="1"/>
  <c r="X12" i="17"/>
  <c r="P22" i="17" s="1"/>
  <c r="AD17" i="17"/>
  <c r="Q22" i="17" s="1"/>
  <c r="P20" i="17"/>
  <c r="AD30" i="17"/>
  <c r="J40" i="17" s="1"/>
  <c r="Q30" i="17"/>
  <c r="X35" i="17"/>
  <c r="W40" i="17" s="1"/>
  <c r="Q44" i="17"/>
  <c r="AS48" i="17"/>
  <c r="P34" i="17"/>
  <c r="T46" i="17" l="1"/>
  <c r="W46" i="17" s="1"/>
  <c r="AV46" i="17"/>
  <c r="W48" i="17"/>
  <c r="AS46" i="17"/>
  <c r="AV45" i="17"/>
  <c r="AD50" i="17"/>
  <c r="D39" i="17"/>
  <c r="J50" i="17" s="1"/>
  <c r="W50" i="17"/>
  <c r="AS50" i="17"/>
  <c r="AV50" i="17"/>
  <c r="AZ49" i="17" s="1"/>
  <c r="AM31" i="17" s="1"/>
  <c r="AS49" i="17"/>
  <c r="D16" i="17"/>
  <c r="J45" i="17" s="1"/>
  <c r="F21" i="17"/>
  <c r="L46" i="17" s="1"/>
  <c r="AS45" i="17"/>
  <c r="AD45" i="17"/>
  <c r="W45" i="17"/>
  <c r="AD49" i="17"/>
  <c r="W49" i="17"/>
  <c r="P17" i="17"/>
  <c r="F16" i="17" s="1"/>
  <c r="L45" i="17" s="1"/>
  <c r="D11" i="17"/>
  <c r="D21" i="17"/>
  <c r="J46" i="17" s="1"/>
  <c r="AD44" i="17"/>
  <c r="W44" i="17"/>
  <c r="P35" i="17"/>
  <c r="F34" i="17" s="1"/>
  <c r="L49" i="17" s="1"/>
  <c r="D29" i="17"/>
  <c r="J48" i="17" s="1"/>
  <c r="F11" i="17"/>
  <c r="L44" i="17" s="1"/>
  <c r="F39" i="17"/>
  <c r="L50" i="17" s="1"/>
  <c r="F29" i="17"/>
  <c r="L48" i="17" s="1"/>
  <c r="J35" i="17"/>
  <c r="D34" i="17" s="1"/>
  <c r="J49" i="17" s="1"/>
  <c r="AD46" i="17" l="1"/>
  <c r="AH46" i="17" s="1"/>
  <c r="AI18" i="17" s="1"/>
  <c r="AZ50" i="17"/>
  <c r="AM36" i="17" s="1"/>
  <c r="Z49" i="17"/>
  <c r="AZ45" i="17"/>
  <c r="AM13" i="17" s="1"/>
  <c r="AZ44" i="17"/>
  <c r="AM8" i="17" s="1"/>
  <c r="AZ46" i="17"/>
  <c r="AM18" i="17" s="1"/>
  <c r="AH49" i="17"/>
  <c r="AI31" i="17" s="1"/>
  <c r="AZ48" i="17"/>
  <c r="AM26" i="17" s="1"/>
  <c r="M50" i="17"/>
  <c r="Z50" i="17"/>
  <c r="M49" i="17"/>
  <c r="M46" i="17"/>
  <c r="AH44" i="17"/>
  <c r="AI8" i="17" s="1"/>
  <c r="M45" i="17"/>
  <c r="Z45" i="17"/>
  <c r="Z48" i="17"/>
  <c r="AH48" i="17"/>
  <c r="AI26" i="17" s="1"/>
  <c r="M48" i="17"/>
  <c r="Z44" i="17"/>
  <c r="N49" i="17"/>
  <c r="J44" i="17"/>
  <c r="M44" i="17" s="1"/>
  <c r="N44" i="17"/>
  <c r="AH50" i="17"/>
  <c r="AI36" i="17" s="1"/>
  <c r="Z46" i="17"/>
  <c r="AH45" i="17" l="1"/>
  <c r="AI13" i="17" s="1"/>
  <c r="O48" i="17"/>
  <c r="AE26" i="17" s="1"/>
  <c r="O45" i="17"/>
  <c r="AE13" i="17" s="1"/>
  <c r="O44" i="17"/>
  <c r="AE8" i="17" s="1"/>
  <c r="O49" i="17"/>
  <c r="AE31" i="17" s="1"/>
  <c r="O46" i="17"/>
  <c r="AE18" i="17" s="1"/>
  <c r="O50" i="17"/>
  <c r="AE36" i="17" s="1"/>
</calcChain>
</file>

<file path=xl/sharedStrings.xml><?xml version="1.0" encoding="utf-8"?>
<sst xmlns="http://schemas.openxmlformats.org/spreadsheetml/2006/main" count="262" uniqueCount="116">
  <si>
    <t>-</t>
  </si>
  <si>
    <t>勝</t>
    <rPh sb="0" eb="1">
      <t>カ</t>
    </rPh>
    <phoneticPr fontId="1"/>
  </si>
  <si>
    <t>敗</t>
    <rPh sb="0" eb="1">
      <t>ハイ</t>
    </rPh>
    <phoneticPr fontId="1"/>
  </si>
  <si>
    <t>-</t>
    <phoneticPr fontId="1"/>
  </si>
  <si>
    <t>勝者―２点</t>
  </si>
  <si>
    <t>敗者―１点　棄権・没収―０点</t>
    <rPh sb="0" eb="2">
      <t>ハイシャ</t>
    </rPh>
    <rPh sb="4" eb="5">
      <t>テン</t>
    </rPh>
    <rPh sb="6" eb="8">
      <t>キケン</t>
    </rPh>
    <rPh sb="9" eb="11">
      <t>ボッシュウ</t>
    </rPh>
    <rPh sb="13" eb="14">
      <t>テン</t>
    </rPh>
    <phoneticPr fontId="1"/>
  </si>
  <si>
    <t>チ　　ー　　ム　　名</t>
    <phoneticPr fontId="1"/>
  </si>
  <si>
    <t>率</t>
    <rPh sb="0" eb="1">
      <t>リツ</t>
    </rPh>
    <phoneticPr fontId="1"/>
  </si>
  <si>
    <t>チ　　ー　　ム　　名</t>
  </si>
  <si>
    <t>得</t>
    <rPh sb="0" eb="1">
      <t>トク</t>
    </rPh>
    <phoneticPr fontId="1"/>
  </si>
  <si>
    <t>失</t>
    <rPh sb="0" eb="1">
      <t>シツ</t>
    </rPh>
    <phoneticPr fontId="1"/>
  </si>
  <si>
    <t>得失</t>
    <rPh sb="0" eb="2">
      <t>トクシツ</t>
    </rPh>
    <phoneticPr fontId="1"/>
  </si>
  <si>
    <t>得 失</t>
    <rPh sb="0" eb="1">
      <t>トク</t>
    </rPh>
    <rPh sb="2" eb="3">
      <t>シツ</t>
    </rPh>
    <phoneticPr fontId="1"/>
  </si>
  <si>
    <t>ポイント   　　　  率順位</t>
    <rPh sb="12" eb="13">
      <t>リツ</t>
    </rPh>
    <rPh sb="13" eb="14">
      <t>ジュン</t>
    </rPh>
    <rPh sb="14" eb="15">
      <t>イ</t>
    </rPh>
    <phoneticPr fontId="1"/>
  </si>
  <si>
    <t>ＳＥＴ率　　　　　順　位</t>
    <phoneticPr fontId="1"/>
  </si>
  <si>
    <t>ポイント 率　　　　順　　位</t>
    <phoneticPr fontId="1"/>
  </si>
  <si>
    <t>京都市</t>
    <rPh sb="0" eb="3">
      <t>キョウトシ</t>
    </rPh>
    <phoneticPr fontId="1"/>
  </si>
  <si>
    <t>率</t>
    <rPh sb="0" eb="1">
      <t>リツ</t>
    </rPh>
    <phoneticPr fontId="1"/>
  </si>
  <si>
    <t xml:space="preserve">勝   </t>
    <rPh sb="0" eb="1">
      <t>カ</t>
    </rPh>
    <phoneticPr fontId="1"/>
  </si>
  <si>
    <t>敗</t>
    <rPh sb="0" eb="1">
      <t>ハイ</t>
    </rPh>
    <phoneticPr fontId="1"/>
  </si>
  <si>
    <r>
      <t>順</t>
    </r>
    <r>
      <rPr>
        <sz val="14"/>
        <rFont val="Yu Gothic"/>
        <family val="3"/>
        <charset val="128"/>
      </rPr>
      <t> </t>
    </r>
    <r>
      <rPr>
        <sz val="14"/>
        <rFont val="ＭＳ Ｐゴシック"/>
        <family val="3"/>
        <charset val="128"/>
      </rPr>
      <t>位</t>
    </r>
    <rPh sb="0" eb="1">
      <t>ジュン</t>
    </rPh>
    <rPh sb="2" eb="3">
      <t>クライ</t>
    </rPh>
    <phoneticPr fontId="1"/>
  </si>
  <si>
    <r>
      <t>勝</t>
    </r>
    <r>
      <rPr>
        <sz val="14"/>
        <rFont val="Yu Gothic"/>
        <family val="3"/>
        <charset val="128"/>
      </rPr>
      <t> </t>
    </r>
    <r>
      <rPr>
        <sz val="14"/>
        <rFont val="ＭＳ Ｐゴシック"/>
        <family val="3"/>
        <charset val="128"/>
      </rPr>
      <t>点</t>
    </r>
    <rPh sb="0" eb="1">
      <t>カ</t>
    </rPh>
    <rPh sb="2" eb="3">
      <t>テン</t>
    </rPh>
    <phoneticPr fontId="1"/>
  </si>
  <si>
    <r>
      <t>勝点</t>
    </r>
    <r>
      <rPr>
        <sz val="14"/>
        <rFont val="Yu Gothic"/>
        <family val="3"/>
        <charset val="128"/>
      </rPr>
      <t> </t>
    </r>
    <rPh sb="0" eb="1">
      <t>カ</t>
    </rPh>
    <rPh sb="1" eb="2">
      <t>テン</t>
    </rPh>
    <phoneticPr fontId="1"/>
  </si>
  <si>
    <t>得失数順位</t>
    <rPh sb="0" eb="2">
      <t>トクシツ</t>
    </rPh>
    <rPh sb="2" eb="3">
      <t>スウ</t>
    </rPh>
    <rPh sb="3" eb="5">
      <t>ジュンイ</t>
    </rPh>
    <phoneticPr fontId="1"/>
  </si>
  <si>
    <t>グループ順位</t>
    <rPh sb="4" eb="5">
      <t>ジュン</t>
    </rPh>
    <rPh sb="5" eb="6">
      <t>イ</t>
    </rPh>
    <phoneticPr fontId="1"/>
  </si>
  <si>
    <t>会　場：</t>
    <rPh sb="0" eb="1">
      <t>カイ</t>
    </rPh>
    <rPh sb="2" eb="3">
      <t>バ</t>
    </rPh>
    <phoneticPr fontId="1"/>
  </si>
  <si>
    <t>２０１９年</t>
    <rPh sb="4" eb="5">
      <t>ネン</t>
    </rPh>
    <phoneticPr fontId="1"/>
  </si>
  <si>
    <t>　</t>
    <phoneticPr fontId="1"/>
  </si>
  <si>
    <t>グループ戦</t>
    <rPh sb="4" eb="5">
      <t>セン</t>
    </rPh>
    <phoneticPr fontId="1"/>
  </si>
  <si>
    <t>チ　ー　ム　名</t>
    <rPh sb="6" eb="7">
      <t>メイ</t>
    </rPh>
    <phoneticPr fontId="1"/>
  </si>
  <si>
    <t>1位</t>
    <rPh sb="1" eb="2">
      <t>イ</t>
    </rPh>
    <phoneticPr fontId="1"/>
  </si>
  <si>
    <t>会　場</t>
    <rPh sb="0" eb="1">
      <t>カイ</t>
    </rPh>
    <rPh sb="2" eb="3">
      <t>バ</t>
    </rPh>
    <phoneticPr fontId="1"/>
  </si>
  <si>
    <t>：</t>
    <phoneticPr fontId="1"/>
  </si>
  <si>
    <t>率 順 位</t>
    <rPh sb="0" eb="1">
      <t>リツ</t>
    </rPh>
    <rPh sb="2" eb="3">
      <t>ジュン</t>
    </rPh>
    <rPh sb="4" eb="5">
      <t>クライ</t>
    </rPh>
    <phoneticPr fontId="1"/>
  </si>
  <si>
    <t>率 順 位</t>
    <rPh sb="0" eb="1">
      <t>リツ</t>
    </rPh>
    <rPh sb="2" eb="3">
      <t>ジュン</t>
    </rPh>
    <rPh sb="4" eb="5">
      <t>イ</t>
    </rPh>
    <phoneticPr fontId="1"/>
  </si>
  <si>
    <t>セ ッ ト(ＳＥＴ）</t>
    <phoneticPr fontId="1"/>
  </si>
  <si>
    <t>ポ　イ　ン　ト（ＰＯＩＮＴ）</t>
    <phoneticPr fontId="1"/>
  </si>
  <si>
    <t>セ　ッ　ト（ＳＥＴ）</t>
    <phoneticPr fontId="1"/>
  </si>
  <si>
    <t>男　子</t>
    <rPh sb="0" eb="1">
      <t>オトコ</t>
    </rPh>
    <rPh sb="2" eb="3">
      <t>コ</t>
    </rPh>
    <phoneticPr fontId="1"/>
  </si>
  <si>
    <t>ＳＥＴ　　　　率順位</t>
    <phoneticPr fontId="1"/>
  </si>
  <si>
    <t>久御山町立久御山中学校</t>
    <rPh sb="0" eb="4">
      <t>クミヤマチョウ</t>
    </rPh>
    <rPh sb="4" eb="5">
      <t>リツ</t>
    </rPh>
    <rPh sb="5" eb="8">
      <t>クミヤマ</t>
    </rPh>
    <rPh sb="8" eb="11">
      <t>チュウガッコウ</t>
    </rPh>
    <phoneticPr fontId="1"/>
  </si>
  <si>
    <t>１１月３０日(土)</t>
    <rPh sb="2" eb="3">
      <t>ガツ</t>
    </rPh>
    <rPh sb="5" eb="6">
      <t>ニチ</t>
    </rPh>
    <rPh sb="7" eb="8">
      <t>ツチ</t>
    </rPh>
    <phoneticPr fontId="1"/>
  </si>
  <si>
    <t>京都府中学生　ファイテンチャンピオンカップ　２０１９</t>
    <rPh sb="0" eb="3">
      <t>キョウトフ</t>
    </rPh>
    <rPh sb="3" eb="6">
      <t>チュウガクセイ</t>
    </rPh>
    <phoneticPr fontId="1"/>
  </si>
  <si>
    <t>男　子</t>
    <rPh sb="0" eb="1">
      <t>オトコ</t>
    </rPh>
    <rPh sb="2" eb="3">
      <t>コ</t>
    </rPh>
    <phoneticPr fontId="1"/>
  </si>
  <si>
    <t>女　子　</t>
    <rPh sb="0" eb="1">
      <t>オンナ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</si>
  <si>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</si>
  <si>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　　　　　　　　主　　管　　京都ヤングクラブバレーボール連盟</t>
    <rPh sb="8" eb="9">
      <t>オモ</t>
    </rPh>
    <rPh sb="11" eb="12">
      <t>カン</t>
    </rPh>
    <rPh sb="14" eb="16">
      <t>キョウト</t>
    </rPh>
    <rPh sb="28" eb="30">
      <t>レンメイ</t>
    </rPh>
    <phoneticPr fontId="1"/>
  </si>
  <si>
    <t>１１月３０日(土)</t>
    <rPh sb="2" eb="3">
      <t>ツキ</t>
    </rPh>
    <rPh sb="5" eb="6">
      <t>ニチ</t>
    </rPh>
    <rPh sb="7" eb="8">
      <t>ツチ</t>
    </rPh>
    <phoneticPr fontId="1"/>
  </si>
  <si>
    <t>京都ヤングクラブバレーボール連盟</t>
    <rPh sb="0" eb="2">
      <t>キョウト</t>
    </rPh>
    <rPh sb="14" eb="16">
      <t>レンメイ</t>
    </rPh>
    <phoneticPr fontId="1"/>
  </si>
  <si>
    <r>
      <t>主</t>
    </r>
    <r>
      <rPr>
        <sz val="12"/>
        <rFont val="Yu Gothic"/>
        <family val="3"/>
        <charset val="128"/>
      </rPr>
      <t> </t>
    </r>
    <r>
      <rPr>
        <sz val="12"/>
        <rFont val="HGｺﾞｼｯｸM"/>
        <family val="3"/>
        <charset val="128"/>
      </rPr>
      <t>催</t>
    </r>
    <rPh sb="0" eb="1">
      <t>シュ</t>
    </rPh>
    <rPh sb="2" eb="3">
      <t>サイ</t>
    </rPh>
    <phoneticPr fontId="1"/>
  </si>
  <si>
    <r>
      <t>京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都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府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バ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レ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ーボ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ー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ル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協</t>
    </r>
    <r>
      <rPr>
        <sz val="12"/>
        <rFont val="Tahoma"/>
        <family val="3"/>
        <charset val="1"/>
      </rPr>
      <t> </t>
    </r>
    <r>
      <rPr>
        <sz val="12"/>
        <rFont val="Yu Gothic"/>
        <family val="3"/>
        <charset val="128"/>
      </rPr>
      <t>会</t>
    </r>
    <phoneticPr fontId="1"/>
  </si>
  <si>
    <t>協賛</t>
    <rPh sb="0" eb="1">
      <t>キョウ</t>
    </rPh>
    <rPh sb="1" eb="2">
      <t>サン</t>
    </rPh>
    <phoneticPr fontId="1"/>
  </si>
  <si>
    <t>久御山町立久御山中学校体育館</t>
    <rPh sb="0" eb="4">
      <t>クミヤマチョウ</t>
    </rPh>
    <rPh sb="4" eb="5">
      <t>リツ</t>
    </rPh>
    <rPh sb="5" eb="8">
      <t>クミヤマ</t>
    </rPh>
    <rPh sb="8" eb="11">
      <t>チュウガッコウ</t>
    </rPh>
    <rPh sb="11" eb="14">
      <t>タイイクカン</t>
    </rPh>
    <phoneticPr fontId="1"/>
  </si>
  <si>
    <t>参加チーム名一覧（チームＮ ｏ）</t>
    <rPh sb="0" eb="2">
      <t>サンカ</t>
    </rPh>
    <rPh sb="5" eb="6">
      <t>メイ</t>
    </rPh>
    <rPh sb="6" eb="8">
      <t>イチラン</t>
    </rPh>
    <phoneticPr fontId="1"/>
  </si>
  <si>
    <t>2位</t>
    <rPh sb="1" eb="2">
      <t>イ</t>
    </rPh>
    <phoneticPr fontId="1"/>
  </si>
  <si>
    <t>3 位</t>
    <rPh sb="2" eb="3">
      <t>イ</t>
    </rPh>
    <phoneticPr fontId="1"/>
  </si>
  <si>
    <t>ポイント    率順位</t>
    <phoneticPr fontId="1"/>
  </si>
  <si>
    <t>勝 点　 　     順 位</t>
    <rPh sb="0" eb="1">
      <t>カチ</t>
    </rPh>
    <rPh sb="2" eb="3">
      <t>テン</t>
    </rPh>
    <rPh sb="11" eb="12">
      <t>ジュン</t>
    </rPh>
    <rPh sb="13" eb="14">
      <t>イ</t>
    </rPh>
    <phoneticPr fontId="1"/>
  </si>
  <si>
    <t>勝 点          順 位</t>
    <rPh sb="0" eb="1">
      <t>カチ</t>
    </rPh>
    <rPh sb="2" eb="3">
      <t>テン</t>
    </rPh>
    <rPh sb="13" eb="14">
      <t>ジュン</t>
    </rPh>
    <rPh sb="15" eb="16">
      <t>イ</t>
    </rPh>
    <phoneticPr fontId="1"/>
  </si>
  <si>
    <t>ＳＥＴ          率順位</t>
    <rPh sb="13" eb="14">
      <t>リツ</t>
    </rPh>
    <rPh sb="14" eb="16">
      <t>ジュンイ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</si>
  <si>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</si>
  <si>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</si>
  <si>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</si>
  <si>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勝点　　　順位</t>
    <rPh sb="0" eb="1">
      <t>カチ</t>
    </rPh>
    <rPh sb="1" eb="2">
      <t>テン</t>
    </rPh>
    <rPh sb="5" eb="6">
      <t>ジュン</t>
    </rPh>
    <rPh sb="6" eb="7">
      <t>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</si>
  <si>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</si>
  <si>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</si>
  <si>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</si>
  <si>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ＳＥＴ　　　　　率順位</t>
    <rPh sb="8" eb="9">
      <t>リツ</t>
    </rPh>
    <rPh sb="9" eb="11">
      <t>ジュンイ</t>
    </rPh>
    <phoneticPr fontId="1"/>
  </si>
  <si>
    <t>勝点　　　　　順位</t>
    <rPh sb="0" eb="1">
      <t>カチ</t>
    </rPh>
    <rPh sb="1" eb="2">
      <t>テン</t>
    </rPh>
    <rPh sb="7" eb="8">
      <t>ジュン</t>
    </rPh>
    <rPh sb="8" eb="9">
      <t>イ</t>
    </rPh>
    <phoneticPr fontId="1"/>
  </si>
  <si>
    <t>京都府中学生　　ファイテンチャンピオンカップ　２０１９</t>
    <rPh sb="0" eb="3">
      <t>キョウトフ</t>
    </rPh>
    <rPh sb="3" eb="4">
      <t>ナカ</t>
    </rPh>
    <rPh sb="4" eb="6">
      <t>ガクセイ</t>
    </rPh>
    <phoneticPr fontId="1"/>
  </si>
  <si>
    <t>第1試合</t>
    <rPh sb="0" eb="1">
      <t>ダイ</t>
    </rPh>
    <rPh sb="2" eb="4">
      <t>シアイ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</si>
  <si>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</si>
  <si>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</si>
  <si>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</si>
  <si>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</si>
  <si>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</si>
  <si>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やましろジャンプ</t>
    <phoneticPr fontId="1"/>
  </si>
  <si>
    <t>ヤング2位</t>
    <rPh sb="4" eb="5">
      <t>イ</t>
    </rPh>
    <phoneticPr fontId="1"/>
  </si>
  <si>
    <t>城南中学校</t>
    <rPh sb="0" eb="2">
      <t>ジョウナン</t>
    </rPh>
    <rPh sb="2" eb="5">
      <t>チュウガッコウ</t>
    </rPh>
    <phoneticPr fontId="1"/>
  </si>
  <si>
    <t>中丹1位</t>
    <rPh sb="0" eb="2">
      <t>ナカタン</t>
    </rPh>
    <rPh sb="3" eb="4">
      <t>イ</t>
    </rPh>
    <phoneticPr fontId="1"/>
  </si>
  <si>
    <t>樫原中学校</t>
    <rPh sb="0" eb="2">
      <t>カタギハラ</t>
    </rPh>
    <rPh sb="2" eb="5">
      <t>チュウガッコウ</t>
    </rPh>
    <phoneticPr fontId="1"/>
  </si>
  <si>
    <t>槇島中学校</t>
    <rPh sb="0" eb="1">
      <t>マキ</t>
    </rPh>
    <rPh sb="1" eb="2">
      <t>シマ</t>
    </rPh>
    <rPh sb="2" eb="5">
      <t>チュウガッコウ</t>
    </rPh>
    <phoneticPr fontId="1"/>
  </si>
  <si>
    <t>山城1位</t>
    <rPh sb="0" eb="2">
      <t>ヤマシロ</t>
    </rPh>
    <rPh sb="3" eb="4">
      <t>イ</t>
    </rPh>
    <phoneticPr fontId="1"/>
  </si>
  <si>
    <t>Ｗｉｎｄｓ</t>
    <phoneticPr fontId="1"/>
  </si>
  <si>
    <t>ヤング1位</t>
    <rPh sb="4" eb="5">
      <t>イ</t>
    </rPh>
    <phoneticPr fontId="1"/>
  </si>
  <si>
    <t>匠ヤング</t>
    <rPh sb="0" eb="1">
      <t>タクミ</t>
    </rPh>
    <phoneticPr fontId="1"/>
  </si>
  <si>
    <t>ヤング3位</t>
    <rPh sb="4" eb="5">
      <t>イ</t>
    </rPh>
    <phoneticPr fontId="1"/>
  </si>
  <si>
    <t>網野中学校</t>
    <rPh sb="0" eb="2">
      <t>アミノ</t>
    </rPh>
    <rPh sb="2" eb="5">
      <t>チュウガッコウ</t>
    </rPh>
    <phoneticPr fontId="1"/>
  </si>
  <si>
    <t>丹後1位</t>
    <rPh sb="0" eb="2">
      <t>タンゴ</t>
    </rPh>
    <rPh sb="3" eb="4">
      <t>イ</t>
    </rPh>
    <phoneticPr fontId="1"/>
  </si>
  <si>
    <t>園部中学校</t>
    <rPh sb="0" eb="2">
      <t>ソノベ</t>
    </rPh>
    <rPh sb="2" eb="5">
      <t>チュウガッコウ</t>
    </rPh>
    <phoneticPr fontId="1"/>
  </si>
  <si>
    <t>口丹波代表</t>
    <rPh sb="0" eb="1">
      <t>クチ</t>
    </rPh>
    <rPh sb="1" eb="3">
      <t>タンバ</t>
    </rPh>
    <rPh sb="3" eb="5">
      <t>ダイヒョウ</t>
    </rPh>
    <phoneticPr fontId="1"/>
  </si>
  <si>
    <t>KYOTO気づきエンジェルズ</t>
    <rPh sb="5" eb="6">
      <t>キ</t>
    </rPh>
    <phoneticPr fontId="1"/>
  </si>
  <si>
    <t>花山中学校</t>
    <rPh sb="0" eb="1">
      <t>ハナ</t>
    </rPh>
    <rPh sb="1" eb="2">
      <t>ヤマ</t>
    </rPh>
    <rPh sb="2" eb="5">
      <t>チュウガッコウ</t>
    </rPh>
    <phoneticPr fontId="1"/>
  </si>
  <si>
    <t>西小倉中学校</t>
    <rPh sb="0" eb="1">
      <t>ニシ</t>
    </rPh>
    <rPh sb="1" eb="3">
      <t>オグラ</t>
    </rPh>
    <rPh sb="3" eb="6">
      <t>チュウガッコウ</t>
    </rPh>
    <phoneticPr fontId="1"/>
  </si>
  <si>
    <t>山城１位</t>
    <rPh sb="0" eb="2">
      <t>ヤマシロ</t>
    </rPh>
    <rPh sb="3" eb="4">
      <t>イ</t>
    </rPh>
    <phoneticPr fontId="1"/>
  </si>
  <si>
    <t>成和・福知山高校附属中学校</t>
    <rPh sb="0" eb="2">
      <t>セイワ</t>
    </rPh>
    <rPh sb="3" eb="6">
      <t>フクチヤマ</t>
    </rPh>
    <rPh sb="6" eb="8">
      <t>コウコウ</t>
    </rPh>
    <rPh sb="8" eb="10">
      <t>フゾク</t>
    </rPh>
    <rPh sb="10" eb="13">
      <t>チュウガッコウ</t>
    </rPh>
    <phoneticPr fontId="1"/>
  </si>
  <si>
    <t>決勝</t>
    <rPh sb="0" eb="2">
      <t>ケッショウ</t>
    </rPh>
    <phoneticPr fontId="1"/>
  </si>
  <si>
    <t>〈　男　子 　グループ戦　・　決勝戦　結果　〉</t>
    <rPh sb="2" eb="3">
      <t>オトコ</t>
    </rPh>
    <rPh sb="4" eb="5">
      <t>コ</t>
    </rPh>
    <rPh sb="11" eb="12">
      <t>セン</t>
    </rPh>
    <rPh sb="15" eb="16">
      <t>ケッ</t>
    </rPh>
    <rPh sb="16" eb="17">
      <t>マサル</t>
    </rPh>
    <rPh sb="17" eb="18">
      <t>セン</t>
    </rPh>
    <rPh sb="19" eb="21">
      <t>ケッカ</t>
    </rPh>
    <phoneticPr fontId="1"/>
  </si>
  <si>
    <t>主管</t>
    <rPh sb="0" eb="2">
      <t>シュカン</t>
    </rPh>
    <phoneticPr fontId="1"/>
  </si>
  <si>
    <r>
      <t>チーム　　N</t>
    </r>
    <r>
      <rPr>
        <sz val="12"/>
        <rFont val="Yu Gothic"/>
        <family val="3"/>
        <charset val="128"/>
      </rPr>
      <t> </t>
    </r>
    <r>
      <rPr>
        <sz val="12"/>
        <rFont val="ＭＳ Ｐゴシック"/>
        <family val="3"/>
        <charset val="128"/>
      </rPr>
      <t>o </t>
    </r>
    <phoneticPr fontId="1"/>
  </si>
  <si>
    <r>
      <t>　　　　　　　　主　　催　　京 都 府 バ レ ー ボ ー</t>
    </r>
    <r>
      <rPr>
        <sz val="12"/>
        <rFont val="Tahoma"/>
        <family val="3"/>
        <charset val="1"/>
      </rPr>
      <t> </t>
    </r>
    <r>
      <rPr>
        <sz val="12"/>
        <rFont val="ＭＳ Ｐゴシック"/>
        <family val="3"/>
        <charset val="128"/>
      </rPr>
      <t>ル 協</t>
    </r>
    <r>
      <rPr>
        <sz val="12"/>
        <rFont val="Tahoma"/>
        <family val="3"/>
        <charset val="1"/>
      </rPr>
      <t> </t>
    </r>
    <r>
      <rPr>
        <sz val="12"/>
        <rFont val="ＭＳ Ｐゴシック"/>
        <family val="3"/>
        <charset val="128"/>
      </rPr>
      <t>会</t>
    </r>
    <rPh sb="8" eb="9">
      <t>オモ</t>
    </rPh>
    <rPh sb="11" eb="12">
      <t>サイ</t>
    </rPh>
    <rPh sb="14" eb="15">
      <t>キョウ</t>
    </rPh>
    <rPh sb="16" eb="17">
      <t>ミヤコ</t>
    </rPh>
    <rPh sb="18" eb="19">
      <t>フ</t>
    </rPh>
    <rPh sb="31" eb="32">
      <t>キョウ</t>
    </rPh>
    <phoneticPr fontId="1"/>
  </si>
  <si>
    <t>地　　　域　　　　　カテゴリー</t>
    <rPh sb="0" eb="1">
      <t>チ</t>
    </rPh>
    <rPh sb="4" eb="5">
      <t>イキ</t>
    </rPh>
    <phoneticPr fontId="1"/>
  </si>
  <si>
    <t>〈 女　子　　グループ戦　・　決勝戦　結果　〉</t>
    <rPh sb="17" eb="18">
      <t>セン</t>
    </rPh>
    <rPh sb="19" eb="21">
      <t>ケッカ</t>
    </rPh>
    <phoneticPr fontId="1"/>
  </si>
  <si>
    <t>Aグループ　1位</t>
    <rPh sb="7" eb="8">
      <t>イ</t>
    </rPh>
    <phoneticPr fontId="1"/>
  </si>
  <si>
    <t>Bグループ　1位</t>
    <rPh sb="7" eb="8">
      <t>イ</t>
    </rPh>
    <phoneticPr fontId="1"/>
  </si>
  <si>
    <t>Ａグループ</t>
    <phoneticPr fontId="1"/>
  </si>
  <si>
    <t>Ｂグループ</t>
    <phoneticPr fontId="1"/>
  </si>
  <si>
    <t>　　　　　　　　　　　　　　　京都府中体連バレーボール専門部</t>
    <rPh sb="15" eb="18">
      <t>キョウトフ</t>
    </rPh>
    <rPh sb="18" eb="21">
      <t>チュウタイレン</t>
    </rPh>
    <rPh sb="27" eb="30">
      <t>センモンブ</t>
    </rPh>
    <phoneticPr fontId="1"/>
  </si>
  <si>
    <t>ＰＨＩＴＥＮ　ＣＵＰ　２０１９</t>
    <phoneticPr fontId="1"/>
  </si>
  <si>
    <t>京都府中学生　ファイテンチャンピオンカップ　</t>
    <rPh sb="0" eb="3">
      <t>キョウトフ</t>
    </rPh>
    <rPh sb="3" eb="6">
      <t>チュウガクセイ</t>
    </rPh>
    <phoneticPr fontId="1"/>
  </si>
  <si>
    <t>バレーボール</t>
    <phoneticPr fontId="1"/>
  </si>
  <si>
    <t>京都府中体連バレーボール専門部</t>
    <rPh sb="0" eb="6">
      <t>キョウトフチュウタイレン</t>
    </rPh>
    <rPh sb="12" eb="14">
      <t>センモン</t>
    </rPh>
    <rPh sb="14" eb="15">
      <t>ブ</t>
    </rPh>
    <phoneticPr fontId="1"/>
  </si>
  <si>
    <t>京都府中体連バレーボール専門部</t>
    <rPh sb="0" eb="6">
      <t>キョウトフチュウタイレン</t>
    </rPh>
    <rPh sb="12" eb="15">
      <t>センモンブ</t>
    </rPh>
    <phoneticPr fontId="1"/>
  </si>
  <si>
    <t>　　　　　　　　協　　賛　  ファイテン(株)</t>
    <rPh sb="8" eb="9">
      <t>キョウ</t>
    </rPh>
    <rPh sb="11" eb="12">
      <t>サン</t>
    </rPh>
    <phoneticPr fontId="1"/>
  </si>
  <si>
    <t>ファイテン(株)</t>
    <rPh sb="5" eb="8">
      <t>カブシキガイシャ</t>
    </rPh>
    <phoneticPr fontId="1"/>
  </si>
  <si>
    <t>ファイテン(株)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</si>
</sst>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;[Red]\-0\ "/>
    <numFmt numFmtId="177" formatCode="0.000"/>
    <numFmt numFmtId="178" formatCode="0.000_ ;[Red]\-0.000\ "/>
    <numFmt numFmtId="179" formatCode="#"/>
    <numFmt numFmtId="180" formatCode=";;;"/>
  </numFmts>
  <fonts count="3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4"/>
      <name val="HGPｺﾞｼｯｸM"/>
      <family val="3"/>
      <charset val="128"/>
    </font>
    <font>
      <sz val="14"/>
      <name val="HGSｺﾞｼｯｸE"/>
      <family val="3"/>
      <charset val="128"/>
    </font>
    <font>
      <sz val="12"/>
      <name val="HGSｺﾞｼｯｸE"/>
      <family val="3"/>
      <charset val="128"/>
    </font>
    <font>
      <sz val="16"/>
      <name val="HGPｺﾞｼｯｸM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18"/>
      <name val="HGSｺﾞｼｯｸM"/>
      <family val="3"/>
      <charset val="128"/>
    </font>
    <font>
      <sz val="14"/>
      <name val="Yu Gothic"/>
      <family val="3"/>
      <charset val="128"/>
    </font>
    <font>
      <sz val="14"/>
      <name val="HGSｺﾞｼｯｸM"/>
      <family val="3"/>
      <charset val="128"/>
    </font>
    <font>
      <sz val="12"/>
      <name val="Tahoma"/>
      <family val="3"/>
      <charset val="1"/>
    </font>
    <font>
      <sz val="12"/>
      <name val="Yu Gothic"/>
      <family val="3"/>
      <charset val="128"/>
    </font>
    <font>
      <sz val="18"/>
      <name val="ＭＳ Ｐゴシック"/>
      <family val="3"/>
      <charset val="128"/>
    </font>
    <font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6"/>
      <name val="HGｺﾞｼｯｸE"/>
      <family val="3"/>
      <charset val="128"/>
    </font>
    <font>
      <sz val="16"/>
      <name val="HG創英角ｺﾞｼｯｸUB"/>
      <family val="3"/>
      <charset val="128"/>
    </font>
    <font>
      <sz val="16"/>
      <name val="HGP創英ﾌﾟﾚｾﾞﾝｽEB"/>
      <family val="1"/>
      <charset val="128"/>
    </font>
    <font>
      <sz val="13"/>
      <name val="HGPｺﾞｼｯｸM"/>
      <family val="3"/>
      <charset val="128"/>
    </font>
    <font>
      <sz val="18"/>
      <name val="ＭＳ Ｐゴシック"/>
      <family val="3"/>
      <charset val="128"/>
      <scheme val="major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</fills>
  <borders count="1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 style="double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 style="double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59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/>
    <xf numFmtId="0" fontId="0" fillId="0" borderId="0" xfId="0" applyFill="1" applyBorder="1" applyProtection="1">
      <protection locked="0"/>
    </xf>
    <xf numFmtId="0" fontId="0" fillId="0" borderId="4" xfId="0" applyBorder="1"/>
    <xf numFmtId="0" fontId="0" fillId="0" borderId="8" xfId="0" applyBorder="1"/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/>
    <xf numFmtId="0" fontId="3" fillId="0" borderId="0" xfId="0" applyFont="1" applyFill="1" applyBorder="1"/>
    <xf numFmtId="180" fontId="3" fillId="0" borderId="0" xfId="0" applyNumberFormat="1" applyFont="1" applyBorder="1"/>
    <xf numFmtId="0" fontId="6" fillId="0" borderId="1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76" fontId="3" fillId="0" borderId="0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hidden="1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vertical="center"/>
    </xf>
    <xf numFmtId="0" fontId="0" fillId="0" borderId="9" xfId="0" applyBorder="1"/>
    <xf numFmtId="0" fontId="0" fillId="0" borderId="27" xfId="0" applyBorder="1"/>
    <xf numFmtId="0" fontId="0" fillId="0" borderId="29" xfId="0" applyBorder="1"/>
    <xf numFmtId="0" fontId="0" fillId="0" borderId="35" xfId="0" applyBorder="1"/>
    <xf numFmtId="0" fontId="0" fillId="0" borderId="36" xfId="0" applyBorder="1"/>
    <xf numFmtId="0" fontId="4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2" fillId="0" borderId="2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horizontal="left" vertical="center"/>
    </xf>
    <xf numFmtId="0" fontId="0" fillId="0" borderId="44" xfId="0" applyFill="1" applyBorder="1"/>
    <xf numFmtId="0" fontId="0" fillId="0" borderId="0" xfId="0"/>
    <xf numFmtId="0" fontId="2" fillId="0" borderId="26" xfId="0" applyFont="1" applyBorder="1" applyAlignment="1" applyProtection="1">
      <alignment horizontal="distributed" vertical="center"/>
      <protection locked="0"/>
    </xf>
    <xf numFmtId="0" fontId="2" fillId="0" borderId="28" xfId="0" applyFont="1" applyBorder="1" applyAlignment="1" applyProtection="1">
      <alignment horizontal="distributed" vertical="center"/>
      <protection locked="0"/>
    </xf>
    <xf numFmtId="0" fontId="2" fillId="0" borderId="31" xfId="0" applyFont="1" applyBorder="1" applyAlignment="1" applyProtection="1">
      <alignment horizontal="distributed" vertical="center"/>
      <protection locked="0"/>
    </xf>
    <xf numFmtId="0" fontId="2" fillId="0" borderId="34" xfId="0" applyFont="1" applyBorder="1" applyAlignment="1" applyProtection="1">
      <alignment horizontal="distributed" vertical="center"/>
      <protection locked="0"/>
    </xf>
    <xf numFmtId="176" fontId="9" fillId="0" borderId="24" xfId="0" applyNumberFormat="1" applyFont="1" applyFill="1" applyBorder="1" applyAlignment="1" applyProtection="1">
      <alignment horizontal="center" vertical="center"/>
      <protection hidden="1"/>
    </xf>
    <xf numFmtId="176" fontId="9" fillId="0" borderId="48" xfId="0" applyNumberFormat="1" applyFont="1" applyFill="1" applyBorder="1" applyAlignment="1" applyProtection="1">
      <alignment horizontal="center" vertical="center"/>
      <protection hidden="1"/>
    </xf>
    <xf numFmtId="0" fontId="10" fillId="0" borderId="24" xfId="0" applyFont="1" applyBorder="1" applyAlignment="1" applyProtection="1">
      <alignment horizontal="distributed" vertical="center"/>
      <protection hidden="1"/>
    </xf>
    <xf numFmtId="0" fontId="12" fillId="0" borderId="1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0" borderId="2" xfId="0" applyFont="1" applyBorder="1"/>
    <xf numFmtId="0" fontId="13" fillId="0" borderId="3" xfId="0" applyFont="1" applyBorder="1"/>
    <xf numFmtId="0" fontId="8" fillId="0" borderId="25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14" fillId="0" borderId="0" xfId="0" applyFont="1" applyBorder="1"/>
    <xf numFmtId="0" fontId="14" fillId="0" borderId="37" xfId="0" applyFont="1" applyBorder="1"/>
    <xf numFmtId="0" fontId="11" fillId="0" borderId="4" xfId="0" applyFont="1" applyBorder="1" applyAlignment="1" applyProtection="1">
      <alignment horizontal="distributed" vertical="center"/>
      <protection locked="0"/>
    </xf>
    <xf numFmtId="0" fontId="11" fillId="0" borderId="5" xfId="0" applyFont="1" applyBorder="1" applyAlignment="1" applyProtection="1">
      <alignment horizontal="distributed" vertical="center"/>
      <protection locked="0"/>
    </xf>
    <xf numFmtId="0" fontId="8" fillId="0" borderId="0" xfId="0" applyFont="1" applyFill="1"/>
    <xf numFmtId="0" fontId="8" fillId="0" borderId="0" xfId="0" applyFont="1" applyFill="1" applyAlignment="1" applyProtection="1">
      <alignment horizontal="center" vertical="center"/>
      <protection locked="0"/>
    </xf>
    <xf numFmtId="0" fontId="8" fillId="0" borderId="37" xfId="0" applyFont="1" applyFill="1" applyBorder="1" applyProtection="1">
      <protection locked="0"/>
    </xf>
    <xf numFmtId="0" fontId="8" fillId="0" borderId="25" xfId="0" applyFont="1" applyFill="1" applyBorder="1" applyAlignment="1" applyProtection="1">
      <alignment horizontal="right" vertical="center"/>
      <protection locked="0" hidden="1"/>
    </xf>
    <xf numFmtId="0" fontId="8" fillId="0" borderId="37" xfId="0" applyNumberFormat="1" applyFont="1" applyFill="1" applyBorder="1" applyAlignment="1" applyProtection="1">
      <alignment horizontal="left" vertical="center"/>
      <protection locked="0" hidden="1"/>
    </xf>
    <xf numFmtId="0" fontId="8" fillId="0" borderId="37" xfId="0" applyFont="1" applyFill="1" applyBorder="1" applyAlignment="1" applyProtection="1">
      <alignment horizontal="left" vertical="center"/>
      <protection locked="0" hidden="1"/>
    </xf>
    <xf numFmtId="0" fontId="13" fillId="0" borderId="4" xfId="0" applyFont="1" applyBorder="1"/>
    <xf numFmtId="0" fontId="13" fillId="0" borderId="0" xfId="0" applyFont="1" applyBorder="1"/>
    <xf numFmtId="0" fontId="13" fillId="0" borderId="5" xfId="0" applyFont="1" applyBorder="1"/>
    <xf numFmtId="0" fontId="8" fillId="0" borderId="25" xfId="0" applyFont="1" applyFill="1" applyBorder="1" applyAlignment="1" applyProtection="1">
      <alignment horizontal="right" vertical="center"/>
      <protection hidden="1"/>
    </xf>
    <xf numFmtId="0" fontId="8" fillId="0" borderId="37" xfId="0" applyNumberFormat="1" applyFont="1" applyFill="1" applyBorder="1" applyAlignment="1" applyProtection="1">
      <alignment horizontal="left" vertical="center"/>
      <protection hidden="1"/>
    </xf>
    <xf numFmtId="0" fontId="13" fillId="0" borderId="6" xfId="0" applyFont="1" applyBorder="1"/>
    <xf numFmtId="180" fontId="8" fillId="0" borderId="25" xfId="0" applyNumberFormat="1" applyFont="1" applyFill="1" applyBorder="1" applyAlignment="1" applyProtection="1">
      <alignment horizontal="right" vertical="center"/>
      <protection hidden="1"/>
    </xf>
    <xf numFmtId="0" fontId="8" fillId="0" borderId="11" xfId="0" applyNumberFormat="1" applyFont="1" applyFill="1" applyBorder="1" applyAlignment="1">
      <alignment horizontal="center"/>
    </xf>
    <xf numFmtId="0" fontId="8" fillId="0" borderId="11" xfId="0" applyNumberFormat="1" applyFont="1" applyFill="1" applyBorder="1" applyAlignment="1" applyProtection="1">
      <alignment horizontal="center"/>
      <protection locked="0"/>
    </xf>
    <xf numFmtId="0" fontId="8" fillId="0" borderId="11" xfId="0" applyNumberFormat="1" applyFont="1" applyFill="1" applyBorder="1" applyAlignment="1">
      <alignment horizontal="center" vertical="center"/>
    </xf>
    <xf numFmtId="180" fontId="8" fillId="0" borderId="37" xfId="0" applyNumberFormat="1" applyFont="1" applyFill="1" applyBorder="1" applyAlignment="1" applyProtection="1">
      <alignment horizontal="left" vertical="center"/>
      <protection hidden="1"/>
    </xf>
    <xf numFmtId="0" fontId="12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/>
    <xf numFmtId="0" fontId="14" fillId="0" borderId="1" xfId="0" applyFont="1" applyBorder="1"/>
    <xf numFmtId="0" fontId="13" fillId="0" borderId="7" xfId="0" applyFont="1" applyBorder="1"/>
    <xf numFmtId="0" fontId="8" fillId="0" borderId="1" xfId="0" applyFont="1" applyFill="1" applyBorder="1"/>
    <xf numFmtId="0" fontId="8" fillId="0" borderId="9" xfId="0" applyFont="1" applyFill="1" applyBorder="1"/>
    <xf numFmtId="0" fontId="8" fillId="0" borderId="10" xfId="0" applyFont="1" applyFill="1" applyBorder="1"/>
    <xf numFmtId="0" fontId="8" fillId="0" borderId="1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8" fillId="0" borderId="25" xfId="0" applyFont="1" applyFill="1" applyBorder="1" applyProtection="1">
      <protection locked="0"/>
    </xf>
    <xf numFmtId="0" fontId="8" fillId="0" borderId="0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right" vertical="center"/>
    </xf>
    <xf numFmtId="0" fontId="8" fillId="0" borderId="37" xfId="0" applyNumberFormat="1" applyFont="1" applyFill="1" applyBorder="1" applyAlignment="1">
      <alignment horizontal="left" vertical="center"/>
    </xf>
    <xf numFmtId="0" fontId="13" fillId="0" borderId="8" xfId="0" applyFont="1" applyBorder="1"/>
    <xf numFmtId="0" fontId="13" fillId="0" borderId="11" xfId="0" applyFont="1" applyBorder="1"/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1" fillId="0" borderId="14" xfId="0" applyFont="1" applyBorder="1" applyAlignment="1" applyProtection="1">
      <alignment horizontal="distributed" vertical="center"/>
      <protection locked="0"/>
    </xf>
    <xf numFmtId="179" fontId="8" fillId="0" borderId="0" xfId="0" applyNumberFormat="1" applyFont="1" applyFill="1" applyAlignment="1">
      <alignment horizontal="center" vertical="center"/>
    </xf>
    <xf numFmtId="0" fontId="8" fillId="0" borderId="25" xfId="0" applyFont="1" applyFill="1" applyBorder="1" applyAlignment="1">
      <alignment horizontal="right" vertical="center"/>
    </xf>
    <xf numFmtId="0" fontId="13" fillId="0" borderId="0" xfId="0" applyFont="1" applyBorder="1" applyProtection="1">
      <protection locked="0"/>
    </xf>
    <xf numFmtId="180" fontId="8" fillId="0" borderId="25" xfId="0" applyNumberFormat="1" applyFont="1" applyFill="1" applyBorder="1" applyAlignment="1">
      <alignment horizontal="right" vertical="center"/>
    </xf>
    <xf numFmtId="180" fontId="8" fillId="0" borderId="37" xfId="0" applyNumberFormat="1" applyFont="1" applyFill="1" applyBorder="1" applyAlignment="1">
      <alignment horizontal="left" vertical="center"/>
    </xf>
    <xf numFmtId="0" fontId="13" fillId="0" borderId="19" xfId="0" applyFont="1" applyBorder="1"/>
    <xf numFmtId="0" fontId="13" fillId="0" borderId="0" xfId="0" applyFont="1" applyBorder="1" applyProtection="1"/>
    <xf numFmtId="0" fontId="8" fillId="0" borderId="0" xfId="0" applyNumberFormat="1" applyFont="1" applyFill="1" applyBorder="1" applyAlignment="1" applyProtection="1">
      <alignment horizontal="left" vertical="center"/>
      <protection hidden="1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180" fontId="8" fillId="0" borderId="0" xfId="0" applyNumberFormat="1" applyFont="1" applyFill="1" applyBorder="1" applyAlignment="1" applyProtection="1">
      <alignment horizontal="left" vertical="center"/>
      <protection hidden="1"/>
    </xf>
    <xf numFmtId="180" fontId="8" fillId="0" borderId="11" xfId="0" applyNumberFormat="1" applyFont="1" applyFill="1" applyBorder="1" applyAlignment="1" applyProtection="1">
      <alignment horizontal="left" vertical="center"/>
      <protection hidden="1"/>
    </xf>
    <xf numFmtId="179" fontId="8" fillId="0" borderId="1" xfId="0" applyNumberFormat="1" applyFont="1" applyFill="1" applyBorder="1" applyAlignment="1">
      <alignment horizontal="center" vertical="center"/>
    </xf>
    <xf numFmtId="179" fontId="8" fillId="0" borderId="11" xfId="0" applyNumberFormat="1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/>
    <xf numFmtId="0" fontId="11" fillId="0" borderId="0" xfId="0" applyFont="1" applyAlignment="1" applyProtection="1">
      <alignment horizontal="distributed" vertical="center" justifyLastLine="1"/>
      <protection locked="0"/>
    </xf>
    <xf numFmtId="0" fontId="8" fillId="0" borderId="25" xfId="0" applyNumberFormat="1" applyFont="1" applyFill="1" applyBorder="1" applyAlignment="1" applyProtection="1">
      <alignment horizontal="right" vertical="center"/>
      <protection locked="0" hidden="1"/>
    </xf>
    <xf numFmtId="0" fontId="13" fillId="0" borderId="9" xfId="0" applyFont="1" applyBorder="1"/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14" fillId="0" borderId="44" xfId="0" applyFont="1" applyFill="1" applyBorder="1" applyAlignment="1">
      <alignment horizontal="center" vertical="center"/>
    </xf>
    <xf numFmtId="0" fontId="13" fillId="0" borderId="44" xfId="0" applyFont="1" applyFill="1" applyBorder="1"/>
    <xf numFmtId="0" fontId="8" fillId="0" borderId="44" xfId="0" applyNumberFormat="1" applyFont="1" applyFill="1" applyBorder="1" applyAlignment="1">
      <alignment horizontal="center" vertical="center"/>
    </xf>
    <xf numFmtId="0" fontId="8" fillId="0" borderId="44" xfId="0" applyFont="1" applyFill="1" applyBorder="1"/>
    <xf numFmtId="179" fontId="8" fillId="0" borderId="44" xfId="0" applyNumberFormat="1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right" vertical="center"/>
    </xf>
    <xf numFmtId="0" fontId="8" fillId="0" borderId="44" xfId="0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/>
    <xf numFmtId="0" fontId="8" fillId="0" borderId="0" xfId="0" applyFont="1" applyFill="1" applyBorder="1" applyAlignment="1" applyProtection="1">
      <alignment horizontal="left" vertical="center"/>
      <protection locked="0" hidden="1"/>
    </xf>
    <xf numFmtId="180" fontId="8" fillId="0" borderId="38" xfId="0" applyNumberFormat="1" applyFont="1" applyFill="1" applyBorder="1" applyAlignment="1">
      <alignment horizontal="left" vertical="center"/>
    </xf>
    <xf numFmtId="180" fontId="8" fillId="0" borderId="39" xfId="0" applyNumberFormat="1" applyFont="1" applyFill="1" applyBorder="1" applyAlignment="1">
      <alignment horizontal="right" vertical="center"/>
    </xf>
    <xf numFmtId="180" fontId="8" fillId="0" borderId="11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Border="1" applyAlignment="1">
      <alignment horizontal="right" vertical="center"/>
    </xf>
    <xf numFmtId="178" fontId="9" fillId="0" borderId="24" xfId="0" applyNumberFormat="1" applyFont="1" applyFill="1" applyBorder="1" applyAlignment="1" applyProtection="1">
      <alignment horizontal="center" vertical="center"/>
      <protection hidden="1"/>
    </xf>
    <xf numFmtId="179" fontId="8" fillId="0" borderId="1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9" fillId="0" borderId="15" xfId="0" applyNumberFormat="1" applyFont="1" applyFill="1" applyBorder="1" applyAlignment="1" applyProtection="1">
      <alignment horizontal="center" vertical="center"/>
      <protection hidden="1"/>
    </xf>
    <xf numFmtId="176" fontId="9" fillId="0" borderId="50" xfId="0" applyNumberFormat="1" applyFont="1" applyFill="1" applyBorder="1" applyAlignment="1" applyProtection="1">
      <alignment horizontal="center" vertical="center"/>
      <protection hidden="1"/>
    </xf>
    <xf numFmtId="176" fontId="9" fillId="0" borderId="22" xfId="0" applyNumberFormat="1" applyFont="1" applyFill="1" applyBorder="1" applyAlignment="1" applyProtection="1">
      <alignment horizontal="center" vertical="center"/>
      <protection hidden="1"/>
    </xf>
    <xf numFmtId="176" fontId="9" fillId="0" borderId="58" xfId="0" applyNumberFormat="1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6" fontId="9" fillId="0" borderId="16" xfId="0" applyNumberFormat="1" applyFont="1" applyFill="1" applyBorder="1" applyAlignment="1" applyProtection="1">
      <alignment horizontal="center" vertical="center"/>
      <protection hidden="1"/>
    </xf>
    <xf numFmtId="176" fontId="9" fillId="0" borderId="25" xfId="0" applyNumberFormat="1" applyFont="1" applyFill="1" applyBorder="1" applyAlignment="1" applyProtection="1">
      <alignment horizontal="center" vertical="center"/>
      <protection hidden="1"/>
    </xf>
    <xf numFmtId="176" fontId="9" fillId="0" borderId="80" xfId="0" applyNumberFormat="1" applyFont="1" applyFill="1" applyBorder="1" applyAlignment="1" applyProtection="1">
      <alignment horizontal="center" vertical="center"/>
      <protection hidden="1"/>
    </xf>
    <xf numFmtId="176" fontId="9" fillId="0" borderId="10" xfId="0" applyNumberFormat="1" applyFont="1" applyFill="1" applyBorder="1" applyAlignment="1" applyProtection="1">
      <alignment horizontal="center" vertical="center"/>
      <protection hidden="1"/>
    </xf>
    <xf numFmtId="176" fontId="9" fillId="0" borderId="1" xfId="0" applyNumberFormat="1" applyFont="1" applyFill="1" applyBorder="1" applyAlignment="1" applyProtection="1">
      <alignment horizontal="center" vertical="center"/>
      <protection hidden="1"/>
    </xf>
    <xf numFmtId="176" fontId="9" fillId="0" borderId="11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distributed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0" borderId="0" xfId="0"/>
    <xf numFmtId="0" fontId="8" fillId="0" borderId="7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8" fontId="9" fillId="0" borderId="4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/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 applyProtection="1">
      <alignment horizontal="distributed" vertical="center" justifyLastLine="1"/>
      <protection locked="0"/>
    </xf>
    <xf numFmtId="176" fontId="9" fillId="0" borderId="15" xfId="0" applyNumberFormat="1" applyFont="1" applyFill="1" applyBorder="1" applyAlignment="1" applyProtection="1">
      <alignment horizontal="center" vertical="center"/>
      <protection hidden="1"/>
    </xf>
    <xf numFmtId="176" fontId="9" fillId="0" borderId="50" xfId="0" applyNumberFormat="1" applyFont="1" applyFill="1" applyBorder="1" applyAlignment="1" applyProtection="1">
      <alignment horizontal="center" vertical="center"/>
      <protection hidden="1"/>
    </xf>
    <xf numFmtId="176" fontId="9" fillId="0" borderId="80" xfId="0" applyNumberFormat="1" applyFont="1" applyFill="1" applyBorder="1" applyAlignment="1" applyProtection="1">
      <alignment horizontal="center" vertical="center"/>
      <protection hidden="1"/>
    </xf>
    <xf numFmtId="176" fontId="9" fillId="0" borderId="58" xfId="0" applyNumberFormat="1" applyFont="1" applyFill="1" applyBorder="1" applyAlignment="1" applyProtection="1">
      <alignment horizontal="center" vertical="center"/>
      <protection hidden="1"/>
    </xf>
    <xf numFmtId="176" fontId="9" fillId="0" borderId="16" xfId="0" applyNumberFormat="1" applyFont="1" applyFill="1" applyBorder="1" applyAlignment="1" applyProtection="1">
      <alignment horizontal="center" vertical="center"/>
      <protection hidden="1"/>
    </xf>
    <xf numFmtId="176" fontId="9" fillId="0" borderId="22" xfId="0" applyNumberFormat="1" applyFont="1" applyFill="1" applyBorder="1" applyAlignment="1" applyProtection="1">
      <alignment horizontal="center" vertical="center"/>
      <protection hidden="1"/>
    </xf>
    <xf numFmtId="176" fontId="9" fillId="0" borderId="1" xfId="0" applyNumberFormat="1" applyFont="1" applyFill="1" applyBorder="1" applyAlignment="1" applyProtection="1">
      <alignment horizontal="center" vertical="center"/>
      <protection hidden="1"/>
    </xf>
    <xf numFmtId="176" fontId="9" fillId="0" borderId="11" xfId="0" applyNumberFormat="1" applyFont="1" applyFill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32" xfId="0" applyBorder="1"/>
    <xf numFmtId="179" fontId="8" fillId="0" borderId="1" xfId="0" applyNumberFormat="1" applyFont="1" applyFill="1" applyBorder="1" applyAlignment="1" applyProtection="1">
      <alignment horizontal="center" vertical="center"/>
      <protection locked="0"/>
    </xf>
    <xf numFmtId="179" fontId="8" fillId="0" borderId="11" xfId="0" applyNumberFormat="1" applyFont="1" applyFill="1" applyBorder="1" applyAlignment="1" applyProtection="1">
      <alignment horizontal="center" vertical="center"/>
      <protection locked="0"/>
    </xf>
    <xf numFmtId="17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8" fillId="0" borderId="25" xfId="0" applyNumberFormat="1" applyFont="1" applyFill="1" applyBorder="1" applyAlignment="1" applyProtection="1">
      <alignment horizontal="right" vertical="center"/>
      <protection hidden="1"/>
    </xf>
    <xf numFmtId="0" fontId="0" fillId="0" borderId="0" xfId="0"/>
    <xf numFmtId="0" fontId="3" fillId="0" borderId="26" xfId="0" applyFont="1" applyBorder="1"/>
    <xf numFmtId="0" fontId="3" fillId="0" borderId="26" xfId="0" applyFont="1" applyBorder="1" applyAlignment="1" applyProtection="1">
      <alignment horizontal="distributed" vertical="center"/>
      <protection locked="0"/>
    </xf>
    <xf numFmtId="0" fontId="3" fillId="0" borderId="28" xfId="0" applyFont="1" applyBorder="1"/>
    <xf numFmtId="0" fontId="3" fillId="0" borderId="28" xfId="0" applyFont="1" applyBorder="1" applyAlignment="1" applyProtection="1">
      <alignment horizontal="distributed" vertical="center"/>
      <protection locked="0"/>
    </xf>
    <xf numFmtId="0" fontId="3" fillId="0" borderId="34" xfId="0" applyFont="1" applyBorder="1"/>
    <xf numFmtId="0" fontId="3" fillId="0" borderId="34" xfId="0" applyFont="1" applyBorder="1" applyAlignment="1" applyProtection="1">
      <alignment horizontal="distributed" vertical="center"/>
      <protection locked="0"/>
    </xf>
    <xf numFmtId="0" fontId="3" fillId="0" borderId="31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 applyProtection="1">
      <alignment vertical="center" justifyLastLine="1"/>
      <protection locked="0"/>
    </xf>
    <xf numFmtId="0" fontId="3" fillId="0" borderId="0" xfId="0" applyFont="1"/>
    <xf numFmtId="0" fontId="22" fillId="0" borderId="0" xfId="0" applyFont="1" applyAlignment="1">
      <alignment horizontal="distributed" vertical="center"/>
    </xf>
    <xf numFmtId="0" fontId="3" fillId="0" borderId="100" xfId="0" applyFont="1" applyBorder="1"/>
    <xf numFmtId="0" fontId="3" fillId="0" borderId="100" xfId="0" applyFont="1" applyBorder="1" applyAlignment="1" applyProtection="1">
      <alignment horizontal="distributed" vertical="center"/>
      <protection locked="0"/>
    </xf>
    <xf numFmtId="0" fontId="2" fillId="0" borderId="101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0" xfId="0" applyFont="1" applyBorder="1" applyAlignment="1" applyProtection="1">
      <alignment horizontal="distributed" vertical="center"/>
      <protection locked="0"/>
    </xf>
    <xf numFmtId="0" fontId="0" fillId="0" borderId="102" xfId="0" applyBorder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/>
    <xf numFmtId="0" fontId="8" fillId="0" borderId="25" xfId="0" applyNumberFormat="1" applyFont="1" applyFill="1" applyBorder="1" applyAlignment="1">
      <alignment horizontal="right" vertical="center"/>
    </xf>
    <xf numFmtId="0" fontId="3" fillId="0" borderId="88" xfId="0" applyFont="1" applyBorder="1" applyAlignment="1" applyProtection="1">
      <alignment horizontal="center" vertical="center" wrapText="1"/>
      <protection locked="0"/>
    </xf>
    <xf numFmtId="0" fontId="3" fillId="0" borderId="105" xfId="0" applyFont="1" applyBorder="1" applyAlignment="1" applyProtection="1">
      <alignment horizontal="center" vertical="center" wrapText="1"/>
      <protection locked="0"/>
    </xf>
    <xf numFmtId="0" fontId="3" fillId="0" borderId="106" xfId="0" applyFont="1" applyBorder="1" applyAlignment="1" applyProtection="1">
      <alignment horizontal="center" vertical="center" wrapText="1"/>
      <protection locked="0"/>
    </xf>
    <xf numFmtId="0" fontId="3" fillId="0" borderId="107" xfId="0" applyFont="1" applyBorder="1" applyAlignment="1" applyProtection="1">
      <alignment horizontal="center" vertical="center" wrapText="1"/>
      <protection locked="0"/>
    </xf>
    <xf numFmtId="0" fontId="3" fillId="0" borderId="89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/>
    <xf numFmtId="0" fontId="4" fillId="0" borderId="0" xfId="0" applyFont="1" applyBorder="1" applyAlignment="1" applyProtection="1">
      <alignment horizontal="distributed" vertical="center"/>
      <protection locked="0"/>
    </xf>
    <xf numFmtId="0" fontId="23" fillId="0" borderId="0" xfId="0" applyFont="1" applyBorder="1" applyAlignment="1" applyProtection="1">
      <alignment horizontal="distributed" vertical="center"/>
      <protection locked="0"/>
    </xf>
    <xf numFmtId="0" fontId="24" fillId="0" borderId="0" xfId="0" applyFont="1" applyBorder="1" applyAlignment="1" applyProtection="1">
      <alignment horizontal="distributed" vertical="center"/>
      <protection locked="0"/>
    </xf>
    <xf numFmtId="0" fontId="25" fillId="0" borderId="0" xfId="0" applyFont="1" applyBorder="1" applyAlignment="1" applyProtection="1">
      <alignment horizontal="distributed" vertical="center"/>
      <protection locked="0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distributed" vertical="center" wrapText="1" justifyLastLine="1"/>
      <protection hidden="1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1" fillId="0" borderId="118" xfId="0" applyFont="1" applyBorder="1" applyAlignment="1" applyProtection="1">
      <alignment horizontal="center" vertical="center"/>
      <protection hidden="1"/>
    </xf>
    <xf numFmtId="0" fontId="26" fillId="0" borderId="119" xfId="0" applyFont="1" applyBorder="1" applyAlignment="1" applyProtection="1">
      <alignment horizontal="distributed" vertical="center" wrapText="1" justifyLastLine="1"/>
      <protection hidden="1"/>
    </xf>
    <xf numFmtId="0" fontId="11" fillId="0" borderId="119" xfId="0" applyFont="1" applyFill="1" applyBorder="1" applyAlignment="1" applyProtection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0" fillId="0" borderId="0" xfId="0"/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0" fillId="0" borderId="0" xfId="0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/>
    <xf numFmtId="0" fontId="2" fillId="0" borderId="87" xfId="0" applyFont="1" applyBorder="1" applyAlignment="1">
      <alignment horizontal="center" vertical="top" wrapText="1"/>
    </xf>
    <xf numFmtId="0" fontId="3" fillId="0" borderId="0" xfId="0" applyFont="1" applyAlignment="1" applyProtection="1">
      <alignment horizontal="distributed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9" fontId="8" fillId="0" borderId="1" xfId="0" applyNumberFormat="1" applyFont="1" applyFill="1" applyBorder="1" applyAlignment="1" applyProtection="1">
      <alignment horizontal="center" vertical="center"/>
      <protection locked="0"/>
    </xf>
    <xf numFmtId="179" fontId="8" fillId="0" borderId="1" xfId="0" applyNumberFormat="1" applyFont="1" applyFill="1" applyBorder="1" applyAlignment="1" applyProtection="1">
      <alignment horizontal="center" vertical="center"/>
      <protection locked="0"/>
    </xf>
    <xf numFmtId="179" fontId="8" fillId="0" borderId="25" xfId="0" applyNumberFormat="1" applyFont="1" applyFill="1" applyBorder="1"/>
    <xf numFmtId="179" fontId="8" fillId="0" borderId="0" xfId="0" applyNumberFormat="1" applyFont="1" applyFill="1"/>
    <xf numFmtId="179" fontId="8" fillId="0" borderId="0" xfId="0" applyNumberFormat="1" applyFont="1" applyFill="1" applyAlignment="1" applyProtection="1">
      <alignment horizontal="center" vertical="center"/>
      <protection locked="0"/>
    </xf>
    <xf numFmtId="179" fontId="8" fillId="0" borderId="37" xfId="0" applyNumberFormat="1" applyFont="1" applyFill="1" applyBorder="1" applyProtection="1">
      <protection locked="0"/>
    </xf>
    <xf numFmtId="179" fontId="8" fillId="0" borderId="0" xfId="0" applyNumberFormat="1" applyFont="1" applyFill="1" applyBorder="1"/>
    <xf numFmtId="179" fontId="8" fillId="0" borderId="37" xfId="0" applyNumberFormat="1" applyFont="1" applyFill="1" applyBorder="1"/>
    <xf numFmtId="179" fontId="8" fillId="0" borderId="0" xfId="0" applyNumberFormat="1" applyFont="1" applyFill="1" applyAlignment="1" applyProtection="1">
      <alignment horizontal="center"/>
      <protection locked="0"/>
    </xf>
    <xf numFmtId="179" fontId="8" fillId="0" borderId="0" xfId="0" applyNumberFormat="1" applyFont="1" applyFill="1" applyBorder="1" applyAlignment="1" applyProtection="1">
      <alignment horizontal="center"/>
      <protection locked="0"/>
    </xf>
    <xf numFmtId="179" fontId="8" fillId="0" borderId="25" xfId="0" applyNumberFormat="1" applyFont="1" applyFill="1" applyBorder="1" applyAlignment="1" applyProtection="1">
      <alignment horizontal="right" vertical="center"/>
      <protection hidden="1"/>
    </xf>
    <xf numFmtId="179" fontId="8" fillId="0" borderId="37" xfId="0" applyNumberFormat="1" applyFont="1" applyFill="1" applyBorder="1" applyAlignment="1" applyProtection="1">
      <alignment horizontal="left" vertical="center"/>
      <protection hidden="1"/>
    </xf>
    <xf numFmtId="179" fontId="8" fillId="0" borderId="11" xfId="0" applyNumberFormat="1" applyFont="1" applyFill="1" applyBorder="1" applyAlignment="1">
      <alignment horizontal="center"/>
    </xf>
    <xf numFmtId="179" fontId="8" fillId="0" borderId="10" xfId="0" applyNumberFormat="1" applyFont="1" applyFill="1" applyBorder="1"/>
    <xf numFmtId="179" fontId="8" fillId="0" borderId="1" xfId="0" applyNumberFormat="1" applyFont="1" applyFill="1" applyBorder="1"/>
    <xf numFmtId="179" fontId="8" fillId="0" borderId="1" xfId="0" applyNumberFormat="1" applyFont="1" applyFill="1" applyBorder="1" applyAlignment="1" applyProtection="1">
      <alignment horizontal="center"/>
      <protection locked="0"/>
    </xf>
    <xf numFmtId="179" fontId="8" fillId="0" borderId="9" xfId="0" applyNumberFormat="1" applyFont="1" applyFill="1" applyBorder="1"/>
    <xf numFmtId="179" fontId="8" fillId="0" borderId="25" xfId="0" applyNumberFormat="1" applyFont="1" applyFill="1" applyBorder="1" applyProtection="1">
      <protection locked="0"/>
    </xf>
    <xf numFmtId="179" fontId="8" fillId="0" borderId="11" xfId="0" applyNumberFormat="1" applyFont="1" applyFill="1" applyBorder="1" applyAlignment="1" applyProtection="1">
      <alignment horizontal="center"/>
      <protection locked="0"/>
    </xf>
    <xf numFmtId="179" fontId="8" fillId="0" borderId="0" xfId="0" applyNumberFormat="1" applyFont="1" applyFill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top" justifyLastLine="1"/>
    </xf>
    <xf numFmtId="179" fontId="15" fillId="0" borderId="0" xfId="0" applyNumberFormat="1" applyFont="1" applyAlignment="1" applyProtection="1">
      <alignment horizontal="distributed" vertical="center" justifyLastLine="1"/>
      <protection locked="0"/>
    </xf>
    <xf numFmtId="0" fontId="0" fillId="0" borderId="1" xfId="0" applyBorder="1" applyAlignment="1" applyProtection="1">
      <alignment horizontal="distributed" vertical="center" wrapText="1" justifyLastLine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96" xfId="0" applyFont="1" applyBorder="1" applyAlignment="1">
      <alignment vertical="center" textRotation="255"/>
    </xf>
    <xf numFmtId="0" fontId="4" fillId="0" borderId="97" xfId="0" applyFont="1" applyBorder="1" applyAlignment="1">
      <alignment vertical="center" textRotation="255"/>
    </xf>
    <xf numFmtId="0" fontId="4" fillId="0" borderId="98" xfId="0" applyFont="1" applyBorder="1" applyAlignment="1">
      <alignment vertical="center" textRotation="255"/>
    </xf>
    <xf numFmtId="0" fontId="0" fillId="0" borderId="99" xfId="0" applyBorder="1"/>
    <xf numFmtId="0" fontId="0" fillId="0" borderId="103" xfId="0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>
      <alignment horizontal="distributed" vertical="top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19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distributed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179" fontId="8" fillId="0" borderId="0" xfId="0" applyNumberFormat="1" applyFont="1" applyAlignment="1" applyProtection="1">
      <alignment horizontal="center" vertical="center"/>
      <protection locked="0"/>
    </xf>
    <xf numFmtId="179" fontId="8" fillId="0" borderId="44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7" fillId="0" borderId="0" xfId="0" applyFont="1" applyAlignment="1" applyProtection="1">
      <alignment horizontal="distributed" vertical="center" justifyLastLine="1"/>
      <protection locked="0"/>
    </xf>
    <xf numFmtId="0" fontId="17" fillId="0" borderId="0" xfId="0" applyFont="1" applyAlignment="1" applyProtection="1">
      <alignment horizontal="right" vertical="center" justifyLastLine="1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 applyProtection="1">
      <alignment horizontal="center" vertical="center"/>
      <protection locked="0"/>
    </xf>
    <xf numFmtId="0" fontId="11" fillId="0" borderId="45" xfId="0" applyFont="1" applyFill="1" applyBorder="1" applyAlignment="1" applyProtection="1">
      <alignment horizontal="center" vertical="center"/>
      <protection locked="0"/>
    </xf>
    <xf numFmtId="0" fontId="11" fillId="0" borderId="60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distributed" vertical="center" justifyLastLine="1"/>
      <protection locked="0"/>
    </xf>
    <xf numFmtId="0" fontId="11" fillId="0" borderId="1" xfId="0" applyFont="1" applyFill="1" applyBorder="1" applyAlignment="1" applyProtection="1">
      <alignment horizontal="distributed" vertical="center" justifyLastLine="1"/>
      <protection locked="0"/>
    </xf>
    <xf numFmtId="0" fontId="11" fillId="0" borderId="9" xfId="0" applyFont="1" applyFill="1" applyBorder="1" applyAlignment="1" applyProtection="1">
      <alignment horizontal="distributed" vertical="center" justifyLastLine="1"/>
      <protection locked="0"/>
    </xf>
    <xf numFmtId="0" fontId="11" fillId="0" borderId="4" xfId="0" applyFont="1" applyFill="1" applyBorder="1" applyAlignment="1" applyProtection="1">
      <alignment horizontal="distributed" vertical="center" justifyLastLine="1"/>
      <protection locked="0"/>
    </xf>
    <xf numFmtId="0" fontId="11" fillId="0" borderId="0" xfId="0" applyFont="1" applyFill="1" applyBorder="1" applyAlignment="1" applyProtection="1">
      <alignment horizontal="distributed" vertical="center" justifyLastLine="1"/>
      <protection locked="0"/>
    </xf>
    <xf numFmtId="0" fontId="11" fillId="0" borderId="37" xfId="0" applyFont="1" applyFill="1" applyBorder="1" applyAlignment="1" applyProtection="1">
      <alignment horizontal="distributed" vertical="center" justifyLastLine="1"/>
      <protection locked="0"/>
    </xf>
    <xf numFmtId="0" fontId="11" fillId="0" borderId="8" xfId="0" applyFont="1" applyFill="1" applyBorder="1" applyAlignment="1" applyProtection="1">
      <alignment horizontal="distributed" vertical="center" justifyLastLine="1"/>
      <protection locked="0"/>
    </xf>
    <xf numFmtId="0" fontId="11" fillId="0" borderId="11" xfId="0" applyFont="1" applyFill="1" applyBorder="1" applyAlignment="1" applyProtection="1">
      <alignment horizontal="distributed" vertical="center" justifyLastLine="1"/>
      <protection locked="0"/>
    </xf>
    <xf numFmtId="0" fontId="11" fillId="0" borderId="38" xfId="0" applyFont="1" applyFill="1" applyBorder="1" applyAlignment="1" applyProtection="1">
      <alignment horizontal="distributed" vertical="center" justifyLastLine="1"/>
      <protection locked="0"/>
    </xf>
    <xf numFmtId="0" fontId="11" fillId="0" borderId="12" xfId="0" applyFont="1" applyFill="1" applyBorder="1" applyAlignment="1" applyProtection="1">
      <alignment horizontal="distributed" vertical="center" justifyLastLine="1"/>
      <protection locked="0"/>
    </xf>
    <xf numFmtId="0" fontId="11" fillId="0" borderId="2" xfId="0" applyFont="1" applyFill="1" applyBorder="1" applyAlignment="1" applyProtection="1">
      <alignment horizontal="distributed" vertical="center" justifyLastLine="1"/>
      <protection locked="0"/>
    </xf>
    <xf numFmtId="0" fontId="11" fillId="0" borderId="86" xfId="0" applyFont="1" applyFill="1" applyBorder="1" applyAlignment="1" applyProtection="1">
      <alignment horizontal="distributed" vertical="center" justifyLastLine="1"/>
      <protection locked="0"/>
    </xf>
    <xf numFmtId="179" fontId="11" fillId="0" borderId="25" xfId="0" applyNumberFormat="1" applyFont="1" applyBorder="1" applyAlignment="1" applyProtection="1">
      <alignment horizontal="center" vertical="center"/>
      <protection hidden="1"/>
    </xf>
    <xf numFmtId="179" fontId="11" fillId="0" borderId="0" xfId="0" applyNumberFormat="1" applyFont="1" applyBorder="1" applyAlignment="1" applyProtection="1">
      <alignment horizontal="center" vertical="center"/>
      <protection hidden="1"/>
    </xf>
    <xf numFmtId="179" fontId="11" fillId="0" borderId="37" xfId="0" applyNumberFormat="1" applyFont="1" applyBorder="1" applyAlignment="1" applyProtection="1">
      <alignment horizontal="center" vertical="center"/>
      <protection hidden="1"/>
    </xf>
    <xf numFmtId="179" fontId="11" fillId="0" borderId="39" xfId="0" applyNumberFormat="1" applyFont="1" applyBorder="1" applyAlignment="1" applyProtection="1">
      <alignment horizontal="center" vertical="center"/>
      <protection hidden="1"/>
    </xf>
    <xf numFmtId="179" fontId="11" fillId="0" borderId="11" xfId="0" applyNumberFormat="1" applyFont="1" applyBorder="1" applyAlignment="1" applyProtection="1">
      <alignment horizontal="center" vertical="center"/>
      <protection hidden="1"/>
    </xf>
    <xf numFmtId="179" fontId="11" fillId="0" borderId="38" xfId="0" applyNumberFormat="1" applyFont="1" applyBorder="1" applyAlignment="1" applyProtection="1">
      <alignment horizontal="center" vertical="center"/>
      <protection hidden="1"/>
    </xf>
    <xf numFmtId="179" fontId="11" fillId="0" borderId="25" xfId="0" applyNumberFormat="1" applyFont="1" applyBorder="1" applyAlignment="1" applyProtection="1">
      <alignment horizontal="distributed" vertical="center" justifyLastLine="1"/>
      <protection hidden="1"/>
    </xf>
    <xf numFmtId="179" fontId="11" fillId="0" borderId="0" xfId="0" applyNumberFormat="1" applyFont="1" applyBorder="1" applyAlignment="1" applyProtection="1">
      <alignment horizontal="distributed" vertical="center" justifyLastLine="1"/>
      <protection hidden="1"/>
    </xf>
    <xf numFmtId="179" fontId="11" fillId="0" borderId="37" xfId="0" applyNumberFormat="1" applyFont="1" applyBorder="1" applyAlignment="1" applyProtection="1">
      <alignment horizontal="distributed" vertical="center" justifyLastLine="1"/>
      <protection hidden="1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37" xfId="0" applyFont="1" applyBorder="1" applyAlignment="1" applyProtection="1">
      <alignment horizontal="center" vertical="center"/>
      <protection hidden="1"/>
    </xf>
    <xf numFmtId="0" fontId="11" fillId="0" borderId="39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38" xfId="0" applyFont="1" applyBorder="1" applyAlignment="1" applyProtection="1">
      <alignment horizontal="center" vertical="center"/>
      <protection hidden="1"/>
    </xf>
    <xf numFmtId="0" fontId="11" fillId="0" borderId="85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86" xfId="0" applyFont="1" applyBorder="1" applyAlignment="1" applyProtection="1">
      <alignment horizontal="center" vertical="center"/>
      <protection hidden="1"/>
    </xf>
    <xf numFmtId="0" fontId="26" fillId="0" borderId="45" xfId="0" applyFont="1" applyBorder="1" applyAlignment="1" applyProtection="1">
      <alignment horizontal="center" vertical="center" wrapText="1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5" xfId="0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26" fillId="0" borderId="59" xfId="0" applyFont="1" applyBorder="1" applyAlignment="1" applyProtection="1">
      <alignment horizontal="distributed" vertical="center" justifyLastLine="1"/>
      <protection hidden="1"/>
    </xf>
    <xf numFmtId="0" fontId="26" fillId="0" borderId="45" xfId="0" applyFont="1" applyBorder="1" applyAlignment="1" applyProtection="1">
      <alignment horizontal="distributed" vertical="center" justifyLastLine="1"/>
      <protection hidden="1"/>
    </xf>
    <xf numFmtId="0" fontId="26" fillId="0" borderId="108" xfId="0" applyFont="1" applyBorder="1" applyAlignment="1" applyProtection="1">
      <alignment horizontal="center" vertical="center" wrapText="1"/>
      <protection hidden="1"/>
    </xf>
    <xf numFmtId="0" fontId="26" fillId="0" borderId="109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distributed" vertical="center" justifyLastLine="1"/>
      <protection locked="0"/>
    </xf>
    <xf numFmtId="179" fontId="11" fillId="0" borderId="0" xfId="0" applyNumberFormat="1" applyFont="1" applyBorder="1" applyAlignment="1" applyProtection="1">
      <alignment horizontal="distributed" vertical="center"/>
      <protection hidden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11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8" fillId="0" borderId="51" xfId="0" applyFont="1" applyFill="1" applyBorder="1"/>
    <xf numFmtId="0" fontId="8" fillId="0" borderId="52" xfId="0" applyFont="1" applyFill="1" applyBorder="1"/>
    <xf numFmtId="0" fontId="8" fillId="0" borderId="53" xfId="0" applyFont="1" applyFill="1" applyBorder="1"/>
    <xf numFmtId="0" fontId="8" fillId="0" borderId="62" xfId="0" applyFont="1" applyFill="1" applyBorder="1"/>
    <xf numFmtId="0" fontId="8" fillId="0" borderId="63" xfId="0" applyFont="1" applyFill="1" applyBorder="1"/>
    <xf numFmtId="0" fontId="8" fillId="0" borderId="64" xfId="0" applyFont="1" applyFill="1" applyBorder="1"/>
    <xf numFmtId="0" fontId="8" fillId="0" borderId="54" xfId="0" applyFont="1" applyFill="1" applyBorder="1"/>
    <xf numFmtId="0" fontId="8" fillId="0" borderId="55" xfId="0" applyFont="1" applyFill="1" applyBorder="1"/>
    <xf numFmtId="0" fontId="8" fillId="0" borderId="56" xfId="0" applyFont="1" applyFill="1" applyBorder="1"/>
    <xf numFmtId="0" fontId="8" fillId="0" borderId="0" xfId="0" applyFont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 vertical="center"/>
    </xf>
    <xf numFmtId="0" fontId="8" fillId="0" borderId="46" xfId="0" applyNumberFormat="1" applyFont="1" applyBorder="1" applyAlignment="1" applyProtection="1">
      <alignment horizontal="distributed" vertical="center"/>
      <protection hidden="1"/>
    </xf>
    <xf numFmtId="0" fontId="8" fillId="0" borderId="44" xfId="0" applyNumberFormat="1" applyFont="1" applyBorder="1" applyAlignment="1" applyProtection="1">
      <alignment horizontal="distributed" vertical="center"/>
      <protection hidden="1"/>
    </xf>
    <xf numFmtId="0" fontId="8" fillId="0" borderId="19" xfId="0" applyNumberFormat="1" applyFont="1" applyBorder="1" applyAlignment="1" applyProtection="1">
      <alignment horizontal="distributed" vertical="center"/>
      <protection hidden="1"/>
    </xf>
    <xf numFmtId="0" fontId="8" fillId="0" borderId="46" xfId="0" applyFont="1" applyBorder="1" applyAlignment="1" applyProtection="1">
      <alignment horizontal="distributed" vertical="center"/>
      <protection hidden="1"/>
    </xf>
    <xf numFmtId="0" fontId="8" fillId="0" borderId="44" xfId="0" applyFont="1" applyBorder="1" applyAlignment="1" applyProtection="1">
      <alignment horizontal="distributed" vertic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locked="0"/>
    </xf>
    <xf numFmtId="0" fontId="11" fillId="0" borderId="113" xfId="0" applyFont="1" applyFill="1" applyBorder="1" applyAlignment="1" applyProtection="1">
      <alignment horizontal="distributed" vertical="center" justifyLastLine="1"/>
      <protection locked="0"/>
    </xf>
    <xf numFmtId="0" fontId="11" fillId="0" borderId="24" xfId="0" applyFont="1" applyFill="1" applyBorder="1" applyAlignment="1" applyProtection="1">
      <alignment horizontal="distributed" vertical="center" justifyLastLine="1"/>
      <protection locked="0"/>
    </xf>
    <xf numFmtId="0" fontId="11" fillId="0" borderId="114" xfId="0" applyFont="1" applyFill="1" applyBorder="1" applyAlignment="1" applyProtection="1">
      <alignment horizontal="distributed" vertical="center" justifyLastLine="1"/>
      <protection locked="0"/>
    </xf>
    <xf numFmtId="0" fontId="11" fillId="0" borderId="110" xfId="0" applyFont="1" applyFill="1" applyBorder="1" applyAlignment="1" applyProtection="1">
      <alignment horizontal="distributed" vertical="center" justifyLastLine="1"/>
      <protection locked="0"/>
    </xf>
    <xf numFmtId="0" fontId="11" fillId="0" borderId="111" xfId="0" applyFont="1" applyFill="1" applyBorder="1" applyAlignment="1" applyProtection="1">
      <alignment horizontal="distributed" vertical="center" justifyLastLine="1"/>
      <protection locked="0"/>
    </xf>
    <xf numFmtId="0" fontId="11" fillId="0" borderId="112" xfId="0" applyFont="1" applyFill="1" applyBorder="1" applyAlignment="1" applyProtection="1">
      <alignment horizontal="distributed" vertical="center" justifyLastLine="1"/>
      <protection locked="0"/>
    </xf>
    <xf numFmtId="0" fontId="4" fillId="0" borderId="0" xfId="0" applyFont="1" applyAlignment="1">
      <alignment horizontal="left" vertical="center"/>
    </xf>
    <xf numFmtId="176" fontId="9" fillId="0" borderId="92" xfId="0" applyNumberFormat="1" applyFont="1" applyFill="1" applyBorder="1" applyAlignment="1" applyProtection="1">
      <alignment horizontal="center" vertical="center"/>
      <protection hidden="1"/>
    </xf>
    <xf numFmtId="176" fontId="9" fillId="0" borderId="50" xfId="0" applyNumberFormat="1" applyFont="1" applyFill="1" applyBorder="1" applyAlignment="1" applyProtection="1">
      <alignment horizontal="center" vertical="center"/>
      <protection hidden="1"/>
    </xf>
    <xf numFmtId="176" fontId="9" fillId="0" borderId="93" xfId="0" applyNumberFormat="1" applyFont="1" applyFill="1" applyBorder="1" applyAlignment="1" applyProtection="1">
      <alignment horizontal="center" vertical="center"/>
      <protection hidden="1"/>
    </xf>
    <xf numFmtId="179" fontId="10" fillId="0" borderId="49" xfId="0" applyNumberFormat="1" applyFont="1" applyBorder="1" applyAlignment="1" applyProtection="1">
      <alignment horizontal="distributed" vertical="center"/>
      <protection hidden="1"/>
    </xf>
    <xf numFmtId="176" fontId="9" fillId="0" borderId="75" xfId="0" applyNumberFormat="1" applyFont="1" applyFill="1" applyBorder="1" applyAlignment="1" applyProtection="1">
      <alignment horizontal="center" vertical="center"/>
      <protection hidden="1"/>
    </xf>
    <xf numFmtId="176" fontId="9" fillId="0" borderId="49" xfId="0" applyNumberFormat="1" applyFont="1" applyFill="1" applyBorder="1" applyAlignment="1" applyProtection="1">
      <alignment horizontal="center" vertical="center"/>
      <protection hidden="1"/>
    </xf>
    <xf numFmtId="176" fontId="9" fillId="0" borderId="94" xfId="0" applyNumberFormat="1" applyFont="1" applyFill="1" applyBorder="1" applyAlignment="1" applyProtection="1">
      <alignment horizontal="center" vertical="center"/>
      <protection hidden="1"/>
    </xf>
    <xf numFmtId="176" fontId="9" fillId="0" borderId="95" xfId="0" applyNumberFormat="1" applyFont="1" applyFill="1" applyBorder="1" applyAlignment="1" applyProtection="1">
      <alignment horizontal="center" vertical="center"/>
      <protection hidden="1"/>
    </xf>
    <xf numFmtId="176" fontId="9" fillId="0" borderId="80" xfId="0" applyNumberFormat="1" applyFont="1" applyFill="1" applyBorder="1" applyAlignment="1" applyProtection="1">
      <alignment horizontal="center" vertical="center"/>
      <protection hidden="1"/>
    </xf>
    <xf numFmtId="176" fontId="9" fillId="0" borderId="83" xfId="0" applyNumberFormat="1" applyFont="1" applyFill="1" applyBorder="1" applyAlignment="1" applyProtection="1">
      <alignment horizontal="center" vertical="center"/>
      <protection hidden="1"/>
    </xf>
    <xf numFmtId="176" fontId="9" fillId="0" borderId="58" xfId="0" applyNumberFormat="1" applyFont="1" applyFill="1" applyBorder="1" applyAlignment="1" applyProtection="1">
      <alignment horizontal="center" vertical="center"/>
      <protection hidden="1"/>
    </xf>
    <xf numFmtId="178" fontId="9" fillId="0" borderId="61" xfId="0" applyNumberFormat="1" applyFont="1" applyFill="1" applyBorder="1" applyAlignment="1" applyProtection="1">
      <alignment horizontal="center" vertical="center"/>
      <protection hidden="1"/>
    </xf>
    <xf numFmtId="178" fontId="9" fillId="0" borderId="11" xfId="0" applyNumberFormat="1" applyFont="1" applyFill="1" applyBorder="1" applyAlignment="1" applyProtection="1">
      <alignment horizontal="center" vertical="center"/>
      <protection hidden="1"/>
    </xf>
    <xf numFmtId="176" fontId="9" fillId="0" borderId="18" xfId="0" applyNumberFormat="1" applyFont="1" applyFill="1" applyBorder="1" applyAlignment="1" applyProtection="1">
      <alignment horizontal="center" vertical="center"/>
      <protection hidden="1"/>
    </xf>
    <xf numFmtId="176" fontId="9" fillId="0" borderId="16" xfId="0" applyNumberFormat="1" applyFont="1" applyFill="1" applyBorder="1" applyAlignment="1" applyProtection="1">
      <alignment horizontal="center" vertical="center"/>
      <protection hidden="1"/>
    </xf>
    <xf numFmtId="178" fontId="9" fillId="0" borderId="22" xfId="0" applyNumberFormat="1" applyFont="1" applyFill="1" applyBorder="1" applyAlignment="1" applyProtection="1">
      <alignment horizontal="center" vertical="center"/>
      <protection hidden="1"/>
    </xf>
    <xf numFmtId="178" fontId="9" fillId="0" borderId="58" xfId="0" applyNumberFormat="1" applyFont="1" applyFill="1" applyBorder="1" applyAlignment="1" applyProtection="1">
      <alignment horizontal="center" vertical="center"/>
      <protection hidden="1"/>
    </xf>
    <xf numFmtId="179" fontId="10" fillId="0" borderId="50" xfId="0" applyNumberFormat="1" applyFont="1" applyBorder="1" applyAlignment="1" applyProtection="1">
      <alignment horizontal="distributed" vertical="center"/>
      <protection hidden="1"/>
    </xf>
    <xf numFmtId="176" fontId="9" fillId="0" borderId="76" xfId="0" applyNumberFormat="1" applyFont="1" applyFill="1" applyBorder="1" applyAlignment="1" applyProtection="1">
      <alignment horizontal="center" vertical="center"/>
      <protection hidden="1"/>
    </xf>
    <xf numFmtId="176" fontId="9" fillId="0" borderId="79" xfId="0" applyNumberFormat="1" applyFont="1" applyFill="1" applyBorder="1" applyAlignment="1" applyProtection="1">
      <alignment horizontal="center" vertical="center"/>
      <protection hidden="1"/>
    </xf>
    <xf numFmtId="176" fontId="9" fillId="0" borderId="17" xfId="0" applyNumberFormat="1" applyFont="1" applyFill="1" applyBorder="1" applyAlignment="1" applyProtection="1">
      <alignment horizontal="center" vertical="center"/>
      <protection hidden="1"/>
    </xf>
    <xf numFmtId="176" fontId="9" fillId="0" borderId="15" xfId="0" applyNumberFormat="1" applyFont="1" applyFill="1" applyBorder="1" applyAlignment="1" applyProtection="1">
      <alignment horizontal="center" vertical="center"/>
      <protection hidden="1"/>
    </xf>
    <xf numFmtId="176" fontId="9" fillId="0" borderId="90" xfId="0" applyNumberFormat="1" applyFont="1" applyFill="1" applyBorder="1" applyAlignment="1" applyProtection="1">
      <alignment horizontal="center" vertical="center"/>
      <protection hidden="1"/>
    </xf>
    <xf numFmtId="176" fontId="9" fillId="0" borderId="70" xfId="0" applyNumberFormat="1" applyFont="1" applyFill="1" applyBorder="1" applyAlignment="1" applyProtection="1">
      <alignment horizontal="center" vertical="center"/>
      <protection hidden="1"/>
    </xf>
    <xf numFmtId="176" fontId="9" fillId="0" borderId="91" xfId="0" applyNumberFormat="1" applyFont="1" applyFill="1" applyBorder="1" applyAlignment="1" applyProtection="1">
      <alignment horizontal="center" vertical="center"/>
      <protection hidden="1"/>
    </xf>
    <xf numFmtId="176" fontId="9" fillId="0" borderId="77" xfId="0" applyNumberFormat="1" applyFont="1" applyFill="1" applyBorder="1" applyAlignment="1" applyProtection="1">
      <alignment horizontal="center" vertical="center"/>
      <protection hidden="1"/>
    </xf>
    <xf numFmtId="176" fontId="9" fillId="0" borderId="78" xfId="0" applyNumberFormat="1" applyFont="1" applyFill="1" applyBorder="1" applyAlignment="1" applyProtection="1">
      <alignment horizontal="center" vertical="center"/>
      <protection hidden="1"/>
    </xf>
    <xf numFmtId="176" fontId="9" fillId="0" borderId="71" xfId="0" applyNumberFormat="1" applyFont="1" applyFill="1" applyBorder="1" applyAlignment="1" applyProtection="1">
      <alignment horizontal="center" vertical="center"/>
      <protection hidden="1"/>
    </xf>
    <xf numFmtId="176" fontId="9" fillId="0" borderId="1" xfId="0" applyNumberFormat="1" applyFont="1" applyFill="1" applyBorder="1" applyAlignment="1" applyProtection="1">
      <alignment horizontal="center" vertical="center"/>
      <protection hidden="1"/>
    </xf>
    <xf numFmtId="178" fontId="9" fillId="0" borderId="77" xfId="0" applyNumberFormat="1" applyFont="1" applyFill="1" applyBorder="1" applyAlignment="1" applyProtection="1">
      <alignment horizontal="center" vertical="center"/>
      <protection hidden="1"/>
    </xf>
    <xf numFmtId="178" fontId="9" fillId="0" borderId="70" xfId="0" applyNumberFormat="1" applyFont="1" applyFill="1" applyBorder="1" applyAlignment="1" applyProtection="1">
      <alignment horizontal="center" vertical="center"/>
      <protection hidden="1"/>
    </xf>
    <xf numFmtId="176" fontId="9" fillId="0" borderId="81" xfId="0" applyNumberFormat="1" applyFont="1" applyFill="1" applyBorder="1" applyAlignment="1" applyProtection="1">
      <alignment horizontal="center" vertical="center"/>
      <protection hidden="1"/>
    </xf>
    <xf numFmtId="176" fontId="9" fillId="0" borderId="0" xfId="0" applyNumberFormat="1" applyFont="1" applyFill="1" applyBorder="1" applyAlignment="1" applyProtection="1">
      <alignment horizontal="center" vertical="center"/>
      <protection hidden="1"/>
    </xf>
    <xf numFmtId="176" fontId="9" fillId="0" borderId="82" xfId="0" applyNumberFormat="1" applyFont="1" applyFill="1" applyBorder="1" applyAlignment="1" applyProtection="1">
      <alignment horizontal="center" vertical="center"/>
      <protection hidden="1"/>
    </xf>
    <xf numFmtId="178" fontId="9" fillId="0" borderId="76" xfId="0" applyNumberFormat="1" applyFont="1" applyFill="1" applyBorder="1" applyAlignment="1" applyProtection="1">
      <alignment horizontal="center" vertical="center"/>
      <protection hidden="1"/>
    </xf>
    <xf numFmtId="178" fontId="9" fillId="0" borderId="50" xfId="0" applyNumberFormat="1" applyFont="1" applyFill="1" applyBorder="1" applyAlignment="1" applyProtection="1">
      <alignment horizontal="center" vertical="center"/>
      <protection hidden="1"/>
    </xf>
    <xf numFmtId="178" fontId="9" fillId="0" borderId="75" xfId="0" applyNumberFormat="1" applyFont="1" applyFill="1" applyBorder="1" applyAlignment="1" applyProtection="1">
      <alignment horizontal="center" vertical="center"/>
      <protection hidden="1"/>
    </xf>
    <xf numFmtId="178" fontId="9" fillId="0" borderId="49" xfId="0" applyNumberFormat="1" applyFont="1" applyFill="1" applyBorder="1" applyAlignment="1" applyProtection="1">
      <alignment horizontal="center" vertical="center"/>
      <protection hidden="1"/>
    </xf>
    <xf numFmtId="176" fontId="9" fillId="0" borderId="24" xfId="0" applyNumberFormat="1" applyFont="1" applyFill="1" applyBorder="1" applyAlignment="1" applyProtection="1">
      <alignment horizontal="center" vertical="center"/>
      <protection hidden="1"/>
    </xf>
    <xf numFmtId="179" fontId="10" fillId="0" borderId="58" xfId="0" applyNumberFormat="1" applyFont="1" applyBorder="1" applyAlignment="1" applyProtection="1">
      <alignment horizontal="distributed" vertical="center"/>
      <protection hidden="1"/>
    </xf>
    <xf numFmtId="176" fontId="9" fillId="0" borderId="72" xfId="0" applyNumberFormat="1" applyFont="1" applyFill="1" applyBorder="1" applyAlignment="1" applyProtection="1">
      <alignment horizontal="center" vertical="center"/>
      <protection hidden="1"/>
    </xf>
    <xf numFmtId="176" fontId="9" fillId="0" borderId="73" xfId="0" applyNumberFormat="1" applyFont="1" applyFill="1" applyBorder="1" applyAlignment="1" applyProtection="1">
      <alignment horizontal="center" vertical="center"/>
      <protection hidden="1"/>
    </xf>
    <xf numFmtId="176" fontId="9" fillId="0" borderId="57" xfId="0" applyNumberFormat="1" applyFont="1" applyFill="1" applyBorder="1" applyAlignment="1" applyProtection="1">
      <alignment horizontal="center" vertical="center"/>
      <protection hidden="1"/>
    </xf>
    <xf numFmtId="176" fontId="9" fillId="0" borderId="61" xfId="0" applyNumberFormat="1" applyFont="1" applyFill="1" applyBorder="1" applyAlignment="1" applyProtection="1">
      <alignment horizontal="center" vertical="center"/>
      <protection hidden="1"/>
    </xf>
    <xf numFmtId="176" fontId="9" fillId="0" borderId="11" xfId="0" applyNumberFormat="1" applyFont="1" applyFill="1" applyBorder="1" applyAlignment="1" applyProtection="1">
      <alignment horizontal="center" vertical="center"/>
      <protection hidden="1"/>
    </xf>
    <xf numFmtId="176" fontId="9" fillId="0" borderId="74" xfId="0" applyNumberFormat="1" applyFont="1" applyFill="1" applyBorder="1" applyAlignment="1" applyProtection="1">
      <alignment horizontal="center" vertical="center"/>
      <protection hidden="1"/>
    </xf>
    <xf numFmtId="179" fontId="10" fillId="0" borderId="57" xfId="0" applyNumberFormat="1" applyFont="1" applyBorder="1" applyAlignment="1" applyProtection="1">
      <alignment horizontal="distributed" vertical="center"/>
      <protection hidden="1"/>
    </xf>
    <xf numFmtId="176" fontId="9" fillId="0" borderId="84" xfId="0" applyNumberFormat="1" applyFont="1" applyFill="1" applyBorder="1" applyAlignment="1" applyProtection="1">
      <alignment horizontal="center" vertical="center"/>
      <protection hidden="1"/>
    </xf>
    <xf numFmtId="176" fontId="9" fillId="0" borderId="22" xfId="0" applyNumberFormat="1" applyFont="1" applyFill="1" applyBorder="1" applyAlignment="1" applyProtection="1">
      <alignment horizontal="center" vertical="center"/>
      <protection hidden="1"/>
    </xf>
    <xf numFmtId="176" fontId="9" fillId="0" borderId="23" xfId="0" applyNumberFormat="1" applyFont="1" applyFill="1" applyBorder="1" applyAlignment="1" applyProtection="1">
      <alignment horizontal="center" vertical="center"/>
      <protection hidden="1"/>
    </xf>
    <xf numFmtId="0" fontId="7" fillId="0" borderId="6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10" fillId="0" borderId="70" xfId="0" applyNumberFormat="1" applyFont="1" applyBorder="1" applyAlignment="1" applyProtection="1">
      <alignment horizontal="distributed" vertical="center"/>
      <protection hidden="1"/>
    </xf>
    <xf numFmtId="0" fontId="7" fillId="0" borderId="8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5" fillId="0" borderId="51" xfId="0" applyFont="1" applyBorder="1"/>
    <xf numFmtId="0" fontId="5" fillId="0" borderId="52" xfId="0" applyFont="1" applyBorder="1"/>
    <xf numFmtId="0" fontId="5" fillId="0" borderId="53" xfId="0" applyFont="1" applyBorder="1"/>
    <xf numFmtId="0" fontId="5" fillId="0" borderId="54" xfId="0" applyFont="1" applyBorder="1"/>
    <xf numFmtId="0" fontId="5" fillId="0" borderId="55" xfId="0" applyFont="1" applyBorder="1"/>
    <xf numFmtId="0" fontId="5" fillId="0" borderId="56" xfId="0" applyFont="1" applyBorder="1"/>
    <xf numFmtId="0" fontId="3" fillId="0" borderId="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6" fontId="11" fillId="0" borderId="10" xfId="0" applyNumberFormat="1" applyFont="1" applyBorder="1" applyAlignment="1" applyProtection="1">
      <alignment horizontal="center" vertical="center"/>
      <protection hidden="1"/>
    </xf>
    <xf numFmtId="176" fontId="11" fillId="0" borderId="1" xfId="0" applyNumberFormat="1" applyFont="1" applyBorder="1" applyAlignment="1" applyProtection="1">
      <alignment horizontal="center" vertical="center"/>
      <protection hidden="1"/>
    </xf>
    <xf numFmtId="176" fontId="11" fillId="0" borderId="25" xfId="0" applyNumberFormat="1" applyFont="1" applyBorder="1" applyAlignment="1" applyProtection="1">
      <alignment horizontal="center" vertical="center"/>
      <protection hidden="1"/>
    </xf>
    <xf numFmtId="176" fontId="11" fillId="0" borderId="0" xfId="0" applyNumberFormat="1" applyFont="1" applyBorder="1" applyAlignment="1" applyProtection="1">
      <alignment horizontal="center" vertical="center"/>
      <protection hidden="1"/>
    </xf>
    <xf numFmtId="176" fontId="11" fillId="0" borderId="39" xfId="0" applyNumberFormat="1" applyFont="1" applyBorder="1" applyAlignment="1" applyProtection="1">
      <alignment horizontal="center" vertical="center"/>
      <protection hidden="1"/>
    </xf>
    <xf numFmtId="176" fontId="11" fillId="0" borderId="11" xfId="0" applyNumberFormat="1" applyFont="1" applyBorder="1" applyAlignment="1" applyProtection="1">
      <alignment horizontal="center" vertical="center"/>
      <protection hidden="1"/>
    </xf>
    <xf numFmtId="0" fontId="8" fillId="0" borderId="65" xfId="0" applyFont="1" applyFill="1" applyBorder="1"/>
    <xf numFmtId="0" fontId="8" fillId="0" borderId="66" xfId="0" applyFont="1" applyFill="1" applyBorder="1"/>
    <xf numFmtId="176" fontId="11" fillId="0" borderId="85" xfId="0" applyNumberFormat="1" applyFont="1" applyBorder="1" applyAlignment="1" applyProtection="1">
      <alignment horizontal="center" vertical="center"/>
      <protection hidden="1"/>
    </xf>
    <xf numFmtId="176" fontId="11" fillId="0" borderId="2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11" fillId="0" borderId="12" xfId="0" applyFont="1" applyBorder="1" applyAlignment="1">
      <alignment horizontal="distributed" vertical="center" justifyLastLine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179" fontId="11" fillId="0" borderId="12" xfId="0" applyNumberFormat="1" applyFont="1" applyBorder="1" applyAlignment="1" applyProtection="1">
      <alignment horizontal="distributed" vertical="center"/>
      <protection hidden="1"/>
    </xf>
    <xf numFmtId="179" fontId="11" fillId="0" borderId="2" xfId="0" applyNumberFormat="1" applyFont="1" applyBorder="1" applyAlignment="1" applyProtection="1">
      <alignment horizontal="distributed" vertical="center"/>
      <protection hidden="1"/>
    </xf>
    <xf numFmtId="179" fontId="11" fillId="0" borderId="3" xfId="0" applyNumberFormat="1" applyFont="1" applyBorder="1" applyAlignment="1" applyProtection="1">
      <alignment horizontal="distributed" vertical="center"/>
      <protection hidden="1"/>
    </xf>
    <xf numFmtId="179" fontId="11" fillId="0" borderId="59" xfId="0" applyNumberFormat="1" applyFont="1" applyBorder="1" applyAlignment="1" applyProtection="1">
      <alignment horizontal="distributed" vertical="center"/>
      <protection hidden="1"/>
    </xf>
    <xf numFmtId="179" fontId="11" fillId="0" borderId="45" xfId="0" applyNumberFormat="1" applyFont="1" applyBorder="1" applyAlignment="1" applyProtection="1">
      <alignment horizontal="distributed" vertical="center"/>
      <protection hidden="1"/>
    </xf>
    <xf numFmtId="179" fontId="11" fillId="0" borderId="60" xfId="0" applyNumberFormat="1" applyFont="1" applyBorder="1" applyAlignment="1" applyProtection="1">
      <alignment horizontal="distributed" vertical="center"/>
      <protection hidden="1"/>
    </xf>
    <xf numFmtId="0" fontId="8" fillId="0" borderId="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13" fillId="0" borderId="67" xfId="0" applyFont="1" applyFill="1" applyBorder="1"/>
    <xf numFmtId="0" fontId="13" fillId="0" borderId="65" xfId="0" applyFont="1" applyFill="1" applyBorder="1"/>
    <xf numFmtId="0" fontId="13" fillId="0" borderId="66" xfId="0" applyFont="1" applyFill="1" applyBorder="1"/>
    <xf numFmtId="0" fontId="13" fillId="0" borderId="68" xfId="0" applyFont="1" applyFill="1" applyBorder="1"/>
    <xf numFmtId="0" fontId="13" fillId="0" borderId="63" xfId="0" applyFont="1" applyFill="1" applyBorder="1"/>
    <xf numFmtId="0" fontId="13" fillId="0" borderId="64" xfId="0" applyFont="1" applyFill="1" applyBorder="1"/>
    <xf numFmtId="0" fontId="13" fillId="0" borderId="69" xfId="0" applyFont="1" applyFill="1" applyBorder="1"/>
    <xf numFmtId="0" fontId="13" fillId="0" borderId="55" xfId="0" applyFont="1" applyFill="1" applyBorder="1"/>
    <xf numFmtId="0" fontId="13" fillId="0" borderId="56" xfId="0" applyFont="1" applyFill="1" applyBorder="1"/>
    <xf numFmtId="0" fontId="8" fillId="0" borderId="85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26" fillId="0" borderId="59" xfId="0" applyFont="1" applyBorder="1" applyAlignment="1" applyProtection="1">
      <alignment horizontal="distributed" vertical="center" wrapText="1" justifyLastLine="1"/>
      <protection hidden="1"/>
    </xf>
    <xf numFmtId="0" fontId="26" fillId="0" borderId="45" xfId="0" applyFont="1" applyBorder="1" applyAlignment="1" applyProtection="1">
      <alignment horizontal="distributed" vertical="center" wrapText="1" justifyLastLine="1"/>
      <protection hidden="1"/>
    </xf>
    <xf numFmtId="0" fontId="26" fillId="0" borderId="60" xfId="0" applyFont="1" applyBorder="1" applyAlignment="1" applyProtection="1">
      <alignment horizontal="distributed" vertical="center" wrapText="1" justifyLastLine="1"/>
      <protection hidden="1"/>
    </xf>
    <xf numFmtId="0" fontId="11" fillId="0" borderId="59" xfId="0" applyFont="1" applyFill="1" applyBorder="1" applyAlignment="1" applyProtection="1">
      <alignment horizontal="center" vertical="center"/>
    </xf>
    <xf numFmtId="0" fontId="11" fillId="0" borderId="45" xfId="0" applyFont="1" applyFill="1" applyBorder="1" applyAlignment="1" applyProtection="1">
      <alignment horizontal="center" vertical="center"/>
    </xf>
    <xf numFmtId="0" fontId="11" fillId="0" borderId="60" xfId="0" applyFont="1" applyFill="1" applyBorder="1" applyAlignment="1" applyProtection="1">
      <alignment horizontal="center" vertical="center"/>
    </xf>
    <xf numFmtId="0" fontId="11" fillId="0" borderId="117" xfId="0" applyFont="1" applyFill="1" applyBorder="1" applyAlignment="1" applyProtection="1">
      <alignment horizontal="distributed" vertical="center" justifyLastLine="1"/>
      <protection locked="0"/>
    </xf>
    <xf numFmtId="0" fontId="11" fillId="0" borderId="116" xfId="0" applyFont="1" applyFill="1" applyBorder="1" applyAlignment="1" applyProtection="1">
      <alignment horizontal="distributed" vertical="center" justifyLastLine="1"/>
      <protection locked="0"/>
    </xf>
    <xf numFmtId="179" fontId="8" fillId="0" borderId="10" xfId="0" applyNumberFormat="1" applyFont="1" applyFill="1" applyBorder="1" applyAlignment="1" applyProtection="1">
      <alignment horizontal="center" vertical="center"/>
      <protection locked="0"/>
    </xf>
    <xf numFmtId="179" fontId="8" fillId="0" borderId="1" xfId="0" applyNumberFormat="1" applyFont="1" applyFill="1" applyBorder="1" applyAlignment="1" applyProtection="1">
      <alignment horizontal="center" vertical="center"/>
      <protection locked="0"/>
    </xf>
    <xf numFmtId="179" fontId="8" fillId="0" borderId="85" xfId="0" applyNumberFormat="1" applyFont="1" applyFill="1" applyBorder="1" applyAlignment="1" applyProtection="1">
      <alignment horizontal="center" vertical="center"/>
      <protection locked="0"/>
    </xf>
    <xf numFmtId="179" fontId="8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117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11" fillId="0" borderId="114" xfId="0" applyFont="1" applyBorder="1" applyAlignment="1" applyProtection="1">
      <alignment horizontal="center" vertical="center"/>
      <protection hidden="1"/>
    </xf>
    <xf numFmtId="0" fontId="11" fillId="0" borderId="116" xfId="0" applyFont="1" applyBorder="1" applyAlignment="1" applyProtection="1">
      <alignment horizontal="center" vertical="center"/>
      <protection hidden="1"/>
    </xf>
    <xf numFmtId="0" fontId="11" fillId="0" borderId="111" xfId="0" applyFont="1" applyBorder="1" applyAlignment="1" applyProtection="1">
      <alignment horizontal="center" vertical="center"/>
      <protection hidden="1"/>
    </xf>
    <xf numFmtId="0" fontId="11" fillId="0" borderId="112" xfId="0" applyFont="1" applyBorder="1" applyAlignment="1" applyProtection="1">
      <alignment horizontal="center" vertical="center"/>
      <protection hidden="1"/>
    </xf>
    <xf numFmtId="0" fontId="11" fillId="0" borderId="44" xfId="0" applyFont="1" applyBorder="1" applyAlignment="1" applyProtection="1">
      <alignment horizontal="center" vertical="center"/>
      <protection hidden="1"/>
    </xf>
    <xf numFmtId="179" fontId="26" fillId="0" borderId="0" xfId="0" applyNumberFormat="1" applyFont="1" applyBorder="1" applyAlignment="1" applyProtection="1">
      <alignment horizontal="distributed" vertical="center"/>
      <protection hidden="1"/>
    </xf>
    <xf numFmtId="0" fontId="26" fillId="0" borderId="60" xfId="0" applyFont="1" applyBorder="1" applyAlignment="1" applyProtection="1">
      <alignment horizontal="distributed" vertical="center" justifyLastLine="1"/>
      <protection hidden="1"/>
    </xf>
    <xf numFmtId="0" fontId="26" fillId="0" borderId="12" xfId="0" applyFont="1" applyBorder="1" applyAlignment="1" applyProtection="1">
      <alignment horizontal="distributed" vertical="center" wrapText="1" justifyLastLine="1"/>
      <protection hidden="1"/>
    </xf>
    <xf numFmtId="0" fontId="26" fillId="0" borderId="2" xfId="0" applyFont="1" applyBorder="1" applyAlignment="1" applyProtection="1">
      <alignment horizontal="distributed" vertical="center" wrapText="1" justifyLastLine="1"/>
      <protection hidden="1"/>
    </xf>
    <xf numFmtId="0" fontId="26" fillId="0" borderId="3" xfId="0" applyFont="1" applyBorder="1" applyAlignment="1" applyProtection="1">
      <alignment horizontal="distributed" vertical="center" wrapText="1" justifyLastLine="1"/>
      <protection hidden="1"/>
    </xf>
    <xf numFmtId="0" fontId="13" fillId="0" borderId="46" xfId="0" applyFont="1" applyBorder="1" applyAlignment="1" applyProtection="1">
      <alignment horizontal="distributed" vertical="center"/>
      <protection hidden="1"/>
    </xf>
    <xf numFmtId="0" fontId="13" fillId="0" borderId="44" xfId="0" applyFont="1" applyBorder="1" applyAlignment="1" applyProtection="1">
      <alignment horizontal="distributed" vertical="center"/>
      <protection hidden="1"/>
    </xf>
    <xf numFmtId="179" fontId="14" fillId="0" borderId="59" xfId="0" applyNumberFormat="1" applyFont="1" applyBorder="1" applyAlignment="1" applyProtection="1">
      <alignment horizontal="distributed" vertical="center"/>
      <protection hidden="1"/>
    </xf>
    <xf numFmtId="179" fontId="14" fillId="0" borderId="45" xfId="0" applyNumberFormat="1" applyFont="1" applyBorder="1" applyAlignment="1" applyProtection="1">
      <alignment horizontal="distributed" vertical="center"/>
      <protection hidden="1"/>
    </xf>
    <xf numFmtId="179" fontId="14" fillId="0" borderId="60" xfId="0" applyNumberFormat="1" applyFont="1" applyBorder="1" applyAlignment="1" applyProtection="1">
      <alignment horizontal="distributed" vertical="center"/>
      <protection hidden="1"/>
    </xf>
    <xf numFmtId="176" fontId="11" fillId="0" borderId="115" xfId="0" applyNumberFormat="1" applyFont="1" applyBorder="1" applyAlignment="1" applyProtection="1">
      <alignment horizontal="center" vertical="center"/>
      <protection hidden="1"/>
    </xf>
    <xf numFmtId="176" fontId="11" fillId="0" borderId="44" xfId="0" applyNumberFormat="1" applyFont="1" applyBorder="1" applyAlignment="1" applyProtection="1">
      <alignment horizontal="center" vertical="center"/>
      <protection hidden="1"/>
    </xf>
    <xf numFmtId="179" fontId="8" fillId="0" borderId="51" xfId="0" applyNumberFormat="1" applyFont="1" applyFill="1" applyBorder="1"/>
    <xf numFmtId="179" fontId="8" fillId="0" borderId="52" xfId="0" applyNumberFormat="1" applyFont="1" applyFill="1" applyBorder="1"/>
    <xf numFmtId="179" fontId="8" fillId="0" borderId="53" xfId="0" applyNumberFormat="1" applyFont="1" applyFill="1" applyBorder="1"/>
    <xf numFmtId="179" fontId="8" fillId="0" borderId="62" xfId="0" applyNumberFormat="1" applyFont="1" applyFill="1" applyBorder="1"/>
    <xf numFmtId="179" fontId="8" fillId="0" borderId="63" xfId="0" applyNumberFormat="1" applyFont="1" applyFill="1" applyBorder="1"/>
    <xf numFmtId="179" fontId="8" fillId="0" borderId="64" xfId="0" applyNumberFormat="1" applyFont="1" applyFill="1" applyBorder="1"/>
    <xf numFmtId="179" fontId="8" fillId="0" borderId="54" xfId="0" applyNumberFormat="1" applyFont="1" applyFill="1" applyBorder="1"/>
    <xf numFmtId="179" fontId="8" fillId="0" borderId="55" xfId="0" applyNumberFormat="1" applyFont="1" applyFill="1" applyBorder="1"/>
    <xf numFmtId="179" fontId="8" fillId="0" borderId="56" xfId="0" applyNumberFormat="1" applyFont="1" applyFill="1" applyBorder="1"/>
    <xf numFmtId="0" fontId="30" fillId="0" borderId="0" xfId="0" applyFont="1" applyAlignment="1" applyProtection="1">
      <alignment horizontal="distributed" vertical="center" justifyLastLine="1"/>
      <protection locked="0"/>
    </xf>
  </cellXfs>
  <cellStyles count="1">
    <cellStyle name="標準" xfId="0" builtinId="0"/>
  </cellStyles>
  <dxfs count="3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colors>
    <mruColors>
      <color rgb="FFFF9933"/>
      <color rgb="FFFFC5FF"/>
      <color rgb="FFFFB7FF"/>
      <color rgb="FFFAFA86"/>
      <color rgb="FFF2F56B"/>
      <color rgb="FFFF99CC"/>
      <color rgb="FFF7EA8D"/>
      <color rgb="FFB1F9B1"/>
      <color rgb="FFD2EECA"/>
      <color rgb="FFB7F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120396</xdr:colOff>
      <xdr:row>23</xdr:row>
      <xdr:rowOff>1524</xdr:rowOff>
    </xdr:from>
    <xdr:to>
      <xdr:col>33</xdr:col>
      <xdr:colOff>89916</xdr:colOff>
      <xdr:row>27</xdr:row>
      <xdr:rowOff>92964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ACAC264A-76E3-4CDA-90A8-58AC047D5974}"/>
            </a:ext>
          </a:extLst>
        </xdr:cNvPr>
        <xdr:cNvSpPr/>
      </xdr:nvSpPr>
      <xdr:spPr bwMode="auto">
        <a:xfrm>
          <a:off x="3290316" y="3491484"/>
          <a:ext cx="822960" cy="4876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20</xdr:row>
      <xdr:rowOff>106680</xdr:rowOff>
    </xdr:from>
    <xdr:to>
      <xdr:col>30</xdr:col>
      <xdr:colOff>58674</xdr:colOff>
      <xdr:row>22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136949B-EE4B-43BB-89C4-60483BDE6FAE}"/>
            </a:ext>
          </a:extLst>
        </xdr:cNvPr>
        <xdr:cNvCxnSpPr/>
      </xdr:nvCxnSpPr>
      <xdr:spPr bwMode="auto">
        <a:xfrm flipH="1">
          <a:off x="3715512" y="280416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22</xdr:row>
      <xdr:rowOff>0</xdr:rowOff>
    </xdr:from>
    <xdr:to>
      <xdr:col>30</xdr:col>
      <xdr:colOff>57912</xdr:colOff>
      <xdr:row>22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BCEC050B-C030-4C29-88FD-C46557F350ED}"/>
            </a:ext>
          </a:extLst>
        </xdr:cNvPr>
        <xdr:cNvCxnSpPr/>
      </xdr:nvCxnSpPr>
      <xdr:spPr bwMode="auto">
        <a:xfrm>
          <a:off x="2804160" y="29413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22</xdr:row>
      <xdr:rowOff>0</xdr:rowOff>
    </xdr:from>
    <xdr:to>
      <xdr:col>37</xdr:col>
      <xdr:colOff>115824</xdr:colOff>
      <xdr:row>22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E887898A-F2BE-4A54-8E8E-A77F256E565F}"/>
            </a:ext>
          </a:extLst>
        </xdr:cNvPr>
        <xdr:cNvCxnSpPr/>
      </xdr:nvCxnSpPr>
      <xdr:spPr bwMode="auto">
        <a:xfrm>
          <a:off x="3715512" y="29413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13716</xdr:colOff>
      <xdr:row>36</xdr:row>
      <xdr:rowOff>62484</xdr:rowOff>
    </xdr:from>
    <xdr:to>
      <xdr:col>33</xdr:col>
      <xdr:colOff>105156</xdr:colOff>
      <xdr:row>41</xdr:row>
      <xdr:rowOff>54864</xdr:rowOff>
    </xdr:to>
    <xdr:sp macro="" textlink="">
      <xdr:nvSpPr>
        <xdr:cNvPr id="16" name="中かっこ 15">
          <a:extLst>
            <a:ext uri="{FF2B5EF4-FFF2-40B4-BE49-F238E27FC236}">
              <a16:creationId xmlns:a16="http://schemas.microsoft.com/office/drawing/2014/main" id="{2F302AE5-85E7-4B21-A66E-A037D06FE775}"/>
            </a:ext>
          </a:extLst>
        </xdr:cNvPr>
        <xdr:cNvSpPr/>
      </xdr:nvSpPr>
      <xdr:spPr bwMode="auto">
        <a:xfrm>
          <a:off x="3305556" y="340512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34</xdr:row>
      <xdr:rowOff>0</xdr:rowOff>
    </xdr:from>
    <xdr:to>
      <xdr:col>30</xdr:col>
      <xdr:colOff>58674</xdr:colOff>
      <xdr:row>35</xdr:row>
      <xdr:rowOff>15240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89D89369-8F56-4EC8-84ED-E00F05BA7855}"/>
            </a:ext>
          </a:extLst>
        </xdr:cNvPr>
        <xdr:cNvCxnSpPr/>
      </xdr:nvCxnSpPr>
      <xdr:spPr bwMode="auto">
        <a:xfrm flipH="1">
          <a:off x="3715512" y="464820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35</xdr:row>
      <xdr:rowOff>0</xdr:rowOff>
    </xdr:from>
    <xdr:to>
      <xdr:col>30</xdr:col>
      <xdr:colOff>57912</xdr:colOff>
      <xdr:row>35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9AD6E0B2-9F04-4990-897E-49C7BE90EAC1}"/>
            </a:ext>
          </a:extLst>
        </xdr:cNvPr>
        <xdr:cNvCxnSpPr/>
      </xdr:nvCxnSpPr>
      <xdr:spPr bwMode="auto">
        <a:xfrm>
          <a:off x="2804160" y="3220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35</xdr:row>
      <xdr:rowOff>0</xdr:rowOff>
    </xdr:from>
    <xdr:to>
      <xdr:col>37</xdr:col>
      <xdr:colOff>115824</xdr:colOff>
      <xdr:row>35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F4B6D37A-1FB8-4B67-8460-F2E5643FFB73}"/>
            </a:ext>
          </a:extLst>
        </xdr:cNvPr>
        <xdr:cNvCxnSpPr/>
      </xdr:nvCxnSpPr>
      <xdr:spPr bwMode="auto">
        <a:xfrm>
          <a:off x="3715512" y="3220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13716</xdr:colOff>
      <xdr:row>49</xdr:row>
      <xdr:rowOff>62484</xdr:rowOff>
    </xdr:from>
    <xdr:to>
      <xdr:col>33</xdr:col>
      <xdr:colOff>105156</xdr:colOff>
      <xdr:row>54</xdr:row>
      <xdr:rowOff>54864</xdr:rowOff>
    </xdr:to>
    <xdr:sp macro="" textlink="">
      <xdr:nvSpPr>
        <xdr:cNvPr id="24" name="中かっこ 23">
          <a:extLst>
            <a:ext uri="{FF2B5EF4-FFF2-40B4-BE49-F238E27FC236}">
              <a16:creationId xmlns:a16="http://schemas.microsoft.com/office/drawing/2014/main" id="{6FD102CF-C819-4409-8A80-3EFFA0044CDF}"/>
            </a:ext>
          </a:extLst>
        </xdr:cNvPr>
        <xdr:cNvSpPr/>
      </xdr:nvSpPr>
      <xdr:spPr bwMode="auto">
        <a:xfrm>
          <a:off x="3305556" y="340512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47</xdr:row>
      <xdr:rowOff>0</xdr:rowOff>
    </xdr:from>
    <xdr:to>
      <xdr:col>30</xdr:col>
      <xdr:colOff>58674</xdr:colOff>
      <xdr:row>48</xdr:row>
      <xdr:rowOff>15240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5BF9AC8C-63C3-4EA5-B5C6-342BF3D12C0E}"/>
            </a:ext>
          </a:extLst>
        </xdr:cNvPr>
        <xdr:cNvCxnSpPr/>
      </xdr:nvCxnSpPr>
      <xdr:spPr bwMode="auto">
        <a:xfrm flipH="1">
          <a:off x="3715512" y="605028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48</xdr:row>
      <xdr:rowOff>0</xdr:rowOff>
    </xdr:from>
    <xdr:to>
      <xdr:col>30</xdr:col>
      <xdr:colOff>57912</xdr:colOff>
      <xdr:row>48</xdr:row>
      <xdr:rowOff>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2D819C6E-6A83-4F13-BF95-F961483F7D2A}"/>
            </a:ext>
          </a:extLst>
        </xdr:cNvPr>
        <xdr:cNvCxnSpPr/>
      </xdr:nvCxnSpPr>
      <xdr:spPr bwMode="auto">
        <a:xfrm>
          <a:off x="2804160" y="3220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48</xdr:row>
      <xdr:rowOff>0</xdr:rowOff>
    </xdr:from>
    <xdr:to>
      <xdr:col>37</xdr:col>
      <xdr:colOff>115824</xdr:colOff>
      <xdr:row>48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C05EAEA5-7494-4347-8AAF-9882AFFEF129}"/>
            </a:ext>
          </a:extLst>
        </xdr:cNvPr>
        <xdr:cNvCxnSpPr/>
      </xdr:nvCxnSpPr>
      <xdr:spPr bwMode="auto">
        <a:xfrm>
          <a:off x="3715512" y="3220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13716</xdr:colOff>
      <xdr:row>62</xdr:row>
      <xdr:rowOff>62484</xdr:rowOff>
    </xdr:from>
    <xdr:to>
      <xdr:col>33</xdr:col>
      <xdr:colOff>105156</xdr:colOff>
      <xdr:row>67</xdr:row>
      <xdr:rowOff>54864</xdr:rowOff>
    </xdr:to>
    <xdr:sp macro="" textlink="">
      <xdr:nvSpPr>
        <xdr:cNvPr id="28" name="中かっこ 27">
          <a:extLst>
            <a:ext uri="{FF2B5EF4-FFF2-40B4-BE49-F238E27FC236}">
              <a16:creationId xmlns:a16="http://schemas.microsoft.com/office/drawing/2014/main" id="{AA14F889-CCF8-4BD3-ADB7-D8F3C30D12CD}"/>
            </a:ext>
          </a:extLst>
        </xdr:cNvPr>
        <xdr:cNvSpPr/>
      </xdr:nvSpPr>
      <xdr:spPr bwMode="auto">
        <a:xfrm>
          <a:off x="3305556" y="340512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60</xdr:row>
      <xdr:rowOff>0</xdr:rowOff>
    </xdr:from>
    <xdr:to>
      <xdr:col>30</xdr:col>
      <xdr:colOff>58674</xdr:colOff>
      <xdr:row>61</xdr:row>
      <xdr:rowOff>15240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1DF46B46-F761-42E3-BEA9-7B0FE10B7422}"/>
            </a:ext>
          </a:extLst>
        </xdr:cNvPr>
        <xdr:cNvCxnSpPr/>
      </xdr:nvCxnSpPr>
      <xdr:spPr bwMode="auto">
        <a:xfrm flipH="1">
          <a:off x="3715512" y="745236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61</xdr:row>
      <xdr:rowOff>0</xdr:rowOff>
    </xdr:from>
    <xdr:to>
      <xdr:col>30</xdr:col>
      <xdr:colOff>57912</xdr:colOff>
      <xdr:row>61</xdr:row>
      <xdr:rowOff>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A3C8CBCC-7200-49AD-9550-CC113506DE82}"/>
            </a:ext>
          </a:extLst>
        </xdr:cNvPr>
        <xdr:cNvCxnSpPr/>
      </xdr:nvCxnSpPr>
      <xdr:spPr bwMode="auto">
        <a:xfrm>
          <a:off x="2804160" y="3220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61</xdr:row>
      <xdr:rowOff>0</xdr:rowOff>
    </xdr:from>
    <xdr:to>
      <xdr:col>37</xdr:col>
      <xdr:colOff>115824</xdr:colOff>
      <xdr:row>61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940DCC4-4577-4607-B8FA-BA0D969E3F2A}"/>
            </a:ext>
          </a:extLst>
        </xdr:cNvPr>
        <xdr:cNvCxnSpPr/>
      </xdr:nvCxnSpPr>
      <xdr:spPr bwMode="auto">
        <a:xfrm>
          <a:off x="3715512" y="3220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13716</xdr:colOff>
      <xdr:row>75</xdr:row>
      <xdr:rowOff>62484</xdr:rowOff>
    </xdr:from>
    <xdr:to>
      <xdr:col>33</xdr:col>
      <xdr:colOff>105156</xdr:colOff>
      <xdr:row>80</xdr:row>
      <xdr:rowOff>54864</xdr:rowOff>
    </xdr:to>
    <xdr:sp macro="" textlink="">
      <xdr:nvSpPr>
        <xdr:cNvPr id="36" name="中かっこ 35">
          <a:extLst>
            <a:ext uri="{FF2B5EF4-FFF2-40B4-BE49-F238E27FC236}">
              <a16:creationId xmlns:a16="http://schemas.microsoft.com/office/drawing/2014/main" id="{E3CCE7AD-5DD7-4949-BFBD-145369208CE8}"/>
            </a:ext>
          </a:extLst>
        </xdr:cNvPr>
        <xdr:cNvSpPr/>
      </xdr:nvSpPr>
      <xdr:spPr bwMode="auto">
        <a:xfrm>
          <a:off x="3305556" y="336956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73</xdr:row>
      <xdr:rowOff>0</xdr:rowOff>
    </xdr:from>
    <xdr:to>
      <xdr:col>30</xdr:col>
      <xdr:colOff>58674</xdr:colOff>
      <xdr:row>74</xdr:row>
      <xdr:rowOff>15240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C61918E5-121D-4EED-A383-C8F8D1E54A85}"/>
            </a:ext>
          </a:extLst>
        </xdr:cNvPr>
        <xdr:cNvCxnSpPr/>
      </xdr:nvCxnSpPr>
      <xdr:spPr bwMode="auto">
        <a:xfrm flipH="1">
          <a:off x="3715512" y="885444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74</xdr:row>
      <xdr:rowOff>0</xdr:rowOff>
    </xdr:from>
    <xdr:to>
      <xdr:col>30</xdr:col>
      <xdr:colOff>57912</xdr:colOff>
      <xdr:row>74</xdr:row>
      <xdr:rowOff>0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DB865CE0-98B9-4224-A3E8-F076505DBF89}"/>
            </a:ext>
          </a:extLst>
        </xdr:cNvPr>
        <xdr:cNvCxnSpPr/>
      </xdr:nvCxnSpPr>
      <xdr:spPr bwMode="auto">
        <a:xfrm>
          <a:off x="2804160" y="318516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74</xdr:row>
      <xdr:rowOff>0</xdr:rowOff>
    </xdr:from>
    <xdr:to>
      <xdr:col>37</xdr:col>
      <xdr:colOff>115824</xdr:colOff>
      <xdr:row>74</xdr:row>
      <xdr:rowOff>0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506F3D5D-51E3-4C9B-A663-E78BA40742D5}"/>
            </a:ext>
          </a:extLst>
        </xdr:cNvPr>
        <xdr:cNvCxnSpPr/>
      </xdr:nvCxnSpPr>
      <xdr:spPr bwMode="auto">
        <a:xfrm>
          <a:off x="3715512" y="318516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13716</xdr:colOff>
      <xdr:row>88</xdr:row>
      <xdr:rowOff>62484</xdr:rowOff>
    </xdr:from>
    <xdr:to>
      <xdr:col>33</xdr:col>
      <xdr:colOff>105156</xdr:colOff>
      <xdr:row>93</xdr:row>
      <xdr:rowOff>54864</xdr:rowOff>
    </xdr:to>
    <xdr:sp macro="" textlink="">
      <xdr:nvSpPr>
        <xdr:cNvPr id="44" name="中かっこ 43">
          <a:extLst>
            <a:ext uri="{FF2B5EF4-FFF2-40B4-BE49-F238E27FC236}">
              <a16:creationId xmlns:a16="http://schemas.microsoft.com/office/drawing/2014/main" id="{A4BD40C6-927D-40B6-A308-BF8FF5A090E7}"/>
            </a:ext>
          </a:extLst>
        </xdr:cNvPr>
        <xdr:cNvSpPr/>
      </xdr:nvSpPr>
      <xdr:spPr bwMode="auto">
        <a:xfrm>
          <a:off x="3305556" y="336956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86</xdr:row>
      <xdr:rowOff>0</xdr:rowOff>
    </xdr:from>
    <xdr:to>
      <xdr:col>30</xdr:col>
      <xdr:colOff>58674</xdr:colOff>
      <xdr:row>87</xdr:row>
      <xdr:rowOff>15240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A50D4EB-A044-4578-A704-90332719587B}"/>
            </a:ext>
          </a:extLst>
        </xdr:cNvPr>
        <xdr:cNvCxnSpPr/>
      </xdr:nvCxnSpPr>
      <xdr:spPr bwMode="auto">
        <a:xfrm flipH="1">
          <a:off x="3715512" y="1025652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87</xdr:row>
      <xdr:rowOff>0</xdr:rowOff>
    </xdr:from>
    <xdr:to>
      <xdr:col>30</xdr:col>
      <xdr:colOff>57912</xdr:colOff>
      <xdr:row>87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9E26E78C-A552-4EE6-A251-6600DD88CC59}"/>
            </a:ext>
          </a:extLst>
        </xdr:cNvPr>
        <xdr:cNvCxnSpPr/>
      </xdr:nvCxnSpPr>
      <xdr:spPr bwMode="auto">
        <a:xfrm>
          <a:off x="2804160" y="318516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87</xdr:row>
      <xdr:rowOff>0</xdr:rowOff>
    </xdr:from>
    <xdr:to>
      <xdr:col>37</xdr:col>
      <xdr:colOff>115824</xdr:colOff>
      <xdr:row>87</xdr:row>
      <xdr:rowOff>0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63F7A737-0B58-4423-B369-6D0227225CD8}"/>
            </a:ext>
          </a:extLst>
        </xdr:cNvPr>
        <xdr:cNvCxnSpPr/>
      </xdr:nvCxnSpPr>
      <xdr:spPr bwMode="auto">
        <a:xfrm>
          <a:off x="3715512" y="318516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21</xdr:row>
      <xdr:rowOff>0</xdr:rowOff>
    </xdr:from>
    <xdr:to>
      <xdr:col>30</xdr:col>
      <xdr:colOff>58674</xdr:colOff>
      <xdr:row>22</xdr:row>
      <xdr:rowOff>15240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9CCCA111-F8B2-4BED-B5DA-542C92AA3969}"/>
            </a:ext>
          </a:extLst>
        </xdr:cNvPr>
        <xdr:cNvCxnSpPr/>
      </xdr:nvCxnSpPr>
      <xdr:spPr bwMode="auto">
        <a:xfrm flipH="1">
          <a:off x="3715512" y="324612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22</xdr:row>
      <xdr:rowOff>0</xdr:rowOff>
    </xdr:from>
    <xdr:to>
      <xdr:col>30</xdr:col>
      <xdr:colOff>57912</xdr:colOff>
      <xdr:row>22</xdr:row>
      <xdr:rowOff>0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AF8F8CFA-FF4E-426F-8E0D-445858D0F7A3}"/>
            </a:ext>
          </a:extLst>
        </xdr:cNvPr>
        <xdr:cNvCxnSpPr/>
      </xdr:nvCxnSpPr>
      <xdr:spPr bwMode="auto">
        <a:xfrm>
          <a:off x="2804160" y="3169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22</xdr:row>
      <xdr:rowOff>0</xdr:rowOff>
    </xdr:from>
    <xdr:to>
      <xdr:col>37</xdr:col>
      <xdr:colOff>115824</xdr:colOff>
      <xdr:row>22</xdr:row>
      <xdr:rowOff>0</xdr:rowOff>
    </xdr:to>
    <xdr:cxnSp macro="">
      <xdr:nvCxnSpPr>
        <xdr:cNvPr id="51" name="直線コネクタ 50">
          <a:extLst>
            <a:ext uri="{FF2B5EF4-FFF2-40B4-BE49-F238E27FC236}">
              <a16:creationId xmlns:a16="http://schemas.microsoft.com/office/drawing/2014/main" id="{3FD0AEC8-C0E9-4C4E-9635-6AEBEBC1E2F9}"/>
            </a:ext>
          </a:extLst>
        </xdr:cNvPr>
        <xdr:cNvCxnSpPr/>
      </xdr:nvCxnSpPr>
      <xdr:spPr bwMode="auto">
        <a:xfrm>
          <a:off x="3715512" y="3169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27</xdr:col>
      <xdr:colOff>13716</xdr:colOff>
      <xdr:row>103</xdr:row>
      <xdr:rowOff>62484</xdr:rowOff>
    </xdr:from>
    <xdr:to>
      <xdr:col>33</xdr:col>
      <xdr:colOff>105156</xdr:colOff>
      <xdr:row>108</xdr:row>
      <xdr:rowOff>54864</xdr:rowOff>
    </xdr:to>
    <xdr:sp macro="" textlink="">
      <xdr:nvSpPr>
        <xdr:cNvPr id="32" name="中かっこ 31">
          <a:extLst>
            <a:ext uri="{FF2B5EF4-FFF2-40B4-BE49-F238E27FC236}">
              <a16:creationId xmlns:a16="http://schemas.microsoft.com/office/drawing/2014/main" id="{981F098F-9CA8-4C8B-9062-7303CA9C99D7}"/>
            </a:ext>
          </a:extLst>
        </xdr:cNvPr>
        <xdr:cNvSpPr/>
      </xdr:nvSpPr>
      <xdr:spPr bwMode="auto">
        <a:xfrm>
          <a:off x="3305556" y="10974324"/>
          <a:ext cx="822960" cy="4876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57912</xdr:colOff>
      <xdr:row>101</xdr:row>
      <xdr:rowOff>0</xdr:rowOff>
    </xdr:from>
    <xdr:to>
      <xdr:col>30</xdr:col>
      <xdr:colOff>58674</xdr:colOff>
      <xdr:row>102</xdr:row>
      <xdr:rowOff>15240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B224364-176D-4E44-BB95-8753FBA1071F}"/>
            </a:ext>
          </a:extLst>
        </xdr:cNvPr>
        <xdr:cNvCxnSpPr/>
      </xdr:nvCxnSpPr>
      <xdr:spPr bwMode="auto">
        <a:xfrm flipH="1">
          <a:off x="3715512" y="1194816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23</xdr:col>
      <xdr:colOff>0</xdr:colOff>
      <xdr:row>102</xdr:row>
      <xdr:rowOff>0</xdr:rowOff>
    </xdr:from>
    <xdr:to>
      <xdr:col>30</xdr:col>
      <xdr:colOff>57912</xdr:colOff>
      <xdr:row>102</xdr:row>
      <xdr:rowOff>0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F7BF15A1-35D1-4951-87DB-67A1D671404C}"/>
            </a:ext>
          </a:extLst>
        </xdr:cNvPr>
        <xdr:cNvCxnSpPr/>
      </xdr:nvCxnSpPr>
      <xdr:spPr bwMode="auto">
        <a:xfrm>
          <a:off x="2804160" y="10789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30</xdr:col>
      <xdr:colOff>57912</xdr:colOff>
      <xdr:row>102</xdr:row>
      <xdr:rowOff>0</xdr:rowOff>
    </xdr:from>
    <xdr:to>
      <xdr:col>37</xdr:col>
      <xdr:colOff>115824</xdr:colOff>
      <xdr:row>102</xdr:row>
      <xdr:rowOff>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D465CF7D-9F07-4966-8916-3FD89DDD0036}"/>
            </a:ext>
          </a:extLst>
        </xdr:cNvPr>
        <xdr:cNvCxnSpPr/>
      </xdr:nvCxnSpPr>
      <xdr:spPr bwMode="auto">
        <a:xfrm>
          <a:off x="3715512" y="10789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13716</xdr:colOff>
      <xdr:row>23</xdr:row>
      <xdr:rowOff>62484</xdr:rowOff>
    </xdr:from>
    <xdr:to>
      <xdr:col>32</xdr:col>
      <xdr:colOff>105156</xdr:colOff>
      <xdr:row>28</xdr:row>
      <xdr:rowOff>54864</xdr:rowOff>
    </xdr:to>
    <xdr:sp macro="" textlink="">
      <xdr:nvSpPr>
        <xdr:cNvPr id="2" name="中かっこ 1">
          <a:extLst>
            <a:ext uri="{FF2B5EF4-FFF2-40B4-BE49-F238E27FC236}">
              <a16:creationId xmlns:a16="http://schemas.microsoft.com/office/drawing/2014/main" id="{904EF630-2B29-4634-B8B5-F3FB7EC6CF33}"/>
            </a:ext>
          </a:extLst>
        </xdr:cNvPr>
        <xdr:cNvSpPr/>
      </xdr:nvSpPr>
      <xdr:spPr bwMode="auto">
        <a:xfrm>
          <a:off x="3305556" y="373532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20</xdr:row>
      <xdr:rowOff>106680</xdr:rowOff>
    </xdr:from>
    <xdr:to>
      <xdr:col>29</xdr:col>
      <xdr:colOff>58674</xdr:colOff>
      <xdr:row>22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3062EC8-578E-490F-AF2B-3D5D08A0E630}"/>
            </a:ext>
          </a:extLst>
        </xdr:cNvPr>
        <xdr:cNvCxnSpPr/>
      </xdr:nvCxnSpPr>
      <xdr:spPr bwMode="auto">
        <a:xfrm flipH="1">
          <a:off x="3715512" y="341376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22</xdr:row>
      <xdr:rowOff>0</xdr:rowOff>
    </xdr:from>
    <xdr:to>
      <xdr:col>29</xdr:col>
      <xdr:colOff>57912</xdr:colOff>
      <xdr:row>22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BD454AF-C9DC-446A-B309-4782F5E0C4C4}"/>
            </a:ext>
          </a:extLst>
        </xdr:cNvPr>
        <xdr:cNvCxnSpPr/>
      </xdr:nvCxnSpPr>
      <xdr:spPr bwMode="auto">
        <a:xfrm>
          <a:off x="2804160" y="3550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22</xdr:row>
      <xdr:rowOff>0</xdr:rowOff>
    </xdr:from>
    <xdr:to>
      <xdr:col>36</xdr:col>
      <xdr:colOff>115824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8806073-93F9-4D2E-8D38-B640399DDC9A}"/>
            </a:ext>
          </a:extLst>
        </xdr:cNvPr>
        <xdr:cNvCxnSpPr/>
      </xdr:nvCxnSpPr>
      <xdr:spPr bwMode="auto">
        <a:xfrm>
          <a:off x="3715512" y="3550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13716</xdr:colOff>
      <xdr:row>36</xdr:row>
      <xdr:rowOff>62484</xdr:rowOff>
    </xdr:from>
    <xdr:to>
      <xdr:col>32</xdr:col>
      <xdr:colOff>105156</xdr:colOff>
      <xdr:row>41</xdr:row>
      <xdr:rowOff>54864</xdr:rowOff>
    </xdr:to>
    <xdr:sp macro="" textlink="">
      <xdr:nvSpPr>
        <xdr:cNvPr id="6" name="中かっこ 5">
          <a:extLst>
            <a:ext uri="{FF2B5EF4-FFF2-40B4-BE49-F238E27FC236}">
              <a16:creationId xmlns:a16="http://schemas.microsoft.com/office/drawing/2014/main" id="{19694D88-58F6-473C-90BA-18D53152A979}"/>
            </a:ext>
          </a:extLst>
        </xdr:cNvPr>
        <xdr:cNvSpPr/>
      </xdr:nvSpPr>
      <xdr:spPr bwMode="auto">
        <a:xfrm>
          <a:off x="3305556" y="532028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34</xdr:row>
      <xdr:rowOff>0</xdr:rowOff>
    </xdr:from>
    <xdr:to>
      <xdr:col>29</xdr:col>
      <xdr:colOff>58674</xdr:colOff>
      <xdr:row>35</xdr:row>
      <xdr:rowOff>15240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2568C3E-AB12-4B5F-B4A2-B717838308D7}"/>
            </a:ext>
          </a:extLst>
        </xdr:cNvPr>
        <xdr:cNvCxnSpPr/>
      </xdr:nvCxnSpPr>
      <xdr:spPr bwMode="auto">
        <a:xfrm flipH="1">
          <a:off x="3662172" y="464820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35</xdr:row>
      <xdr:rowOff>0</xdr:rowOff>
    </xdr:from>
    <xdr:to>
      <xdr:col>29</xdr:col>
      <xdr:colOff>57912</xdr:colOff>
      <xdr:row>35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83C4596-D931-4CE4-A6C2-B3F637A5F443}"/>
            </a:ext>
          </a:extLst>
        </xdr:cNvPr>
        <xdr:cNvCxnSpPr/>
      </xdr:nvCxnSpPr>
      <xdr:spPr bwMode="auto">
        <a:xfrm>
          <a:off x="2804160" y="513588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35</xdr:row>
      <xdr:rowOff>0</xdr:rowOff>
    </xdr:from>
    <xdr:to>
      <xdr:col>36</xdr:col>
      <xdr:colOff>115824</xdr:colOff>
      <xdr:row>35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6EBAB6CF-C848-4C4A-ADFA-04714E24DD99}"/>
            </a:ext>
          </a:extLst>
        </xdr:cNvPr>
        <xdr:cNvCxnSpPr/>
      </xdr:nvCxnSpPr>
      <xdr:spPr bwMode="auto">
        <a:xfrm>
          <a:off x="3715512" y="513588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13716</xdr:colOff>
      <xdr:row>49</xdr:row>
      <xdr:rowOff>62484</xdr:rowOff>
    </xdr:from>
    <xdr:to>
      <xdr:col>32</xdr:col>
      <xdr:colOff>105156</xdr:colOff>
      <xdr:row>54</xdr:row>
      <xdr:rowOff>54864</xdr:rowOff>
    </xdr:to>
    <xdr:sp macro="" textlink="">
      <xdr:nvSpPr>
        <xdr:cNvPr id="10" name="中かっこ 9">
          <a:extLst>
            <a:ext uri="{FF2B5EF4-FFF2-40B4-BE49-F238E27FC236}">
              <a16:creationId xmlns:a16="http://schemas.microsoft.com/office/drawing/2014/main" id="{CD9F42E0-CA53-4A31-B56E-58F2A7FF7FF1}"/>
            </a:ext>
          </a:extLst>
        </xdr:cNvPr>
        <xdr:cNvSpPr/>
      </xdr:nvSpPr>
      <xdr:spPr bwMode="auto">
        <a:xfrm>
          <a:off x="3305556" y="690524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47</xdr:row>
      <xdr:rowOff>0</xdr:rowOff>
    </xdr:from>
    <xdr:to>
      <xdr:col>29</xdr:col>
      <xdr:colOff>58674</xdr:colOff>
      <xdr:row>48</xdr:row>
      <xdr:rowOff>15240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25907077-4B85-451C-9268-7C09E293F9C5}"/>
            </a:ext>
          </a:extLst>
        </xdr:cNvPr>
        <xdr:cNvCxnSpPr/>
      </xdr:nvCxnSpPr>
      <xdr:spPr bwMode="auto">
        <a:xfrm flipH="1">
          <a:off x="3662172" y="605028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48</xdr:row>
      <xdr:rowOff>0</xdr:rowOff>
    </xdr:from>
    <xdr:to>
      <xdr:col>29</xdr:col>
      <xdr:colOff>57912</xdr:colOff>
      <xdr:row>48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CFEAD4C5-BE03-43DA-8EE0-B5899A4BDBB4}"/>
            </a:ext>
          </a:extLst>
        </xdr:cNvPr>
        <xdr:cNvCxnSpPr/>
      </xdr:nvCxnSpPr>
      <xdr:spPr bwMode="auto">
        <a:xfrm>
          <a:off x="2750820" y="617220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48</xdr:row>
      <xdr:rowOff>0</xdr:rowOff>
    </xdr:from>
    <xdr:to>
      <xdr:col>36</xdr:col>
      <xdr:colOff>115824</xdr:colOff>
      <xdr:row>48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3178A99-D647-40DE-81A5-2C2A6EB66874}"/>
            </a:ext>
          </a:extLst>
        </xdr:cNvPr>
        <xdr:cNvCxnSpPr/>
      </xdr:nvCxnSpPr>
      <xdr:spPr bwMode="auto">
        <a:xfrm>
          <a:off x="3715512" y="672084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13716</xdr:colOff>
      <xdr:row>62</xdr:row>
      <xdr:rowOff>62484</xdr:rowOff>
    </xdr:from>
    <xdr:to>
      <xdr:col>32</xdr:col>
      <xdr:colOff>105156</xdr:colOff>
      <xdr:row>67</xdr:row>
      <xdr:rowOff>54864</xdr:rowOff>
    </xdr:to>
    <xdr:sp macro="" textlink="">
      <xdr:nvSpPr>
        <xdr:cNvPr id="14" name="中かっこ 13">
          <a:extLst>
            <a:ext uri="{FF2B5EF4-FFF2-40B4-BE49-F238E27FC236}">
              <a16:creationId xmlns:a16="http://schemas.microsoft.com/office/drawing/2014/main" id="{A4ED43BB-0CDD-4509-9569-92749920E9A5}"/>
            </a:ext>
          </a:extLst>
        </xdr:cNvPr>
        <xdr:cNvSpPr/>
      </xdr:nvSpPr>
      <xdr:spPr bwMode="auto">
        <a:xfrm>
          <a:off x="3305556" y="849020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60</xdr:row>
      <xdr:rowOff>0</xdr:rowOff>
    </xdr:from>
    <xdr:to>
      <xdr:col>29</xdr:col>
      <xdr:colOff>58674</xdr:colOff>
      <xdr:row>61</xdr:row>
      <xdr:rowOff>15240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AB66DC6A-9EE1-46C0-855B-5DA27A9A709B}"/>
            </a:ext>
          </a:extLst>
        </xdr:cNvPr>
        <xdr:cNvCxnSpPr/>
      </xdr:nvCxnSpPr>
      <xdr:spPr bwMode="auto">
        <a:xfrm flipH="1">
          <a:off x="3662172" y="745236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61</xdr:row>
      <xdr:rowOff>0</xdr:rowOff>
    </xdr:from>
    <xdr:to>
      <xdr:col>29</xdr:col>
      <xdr:colOff>57912</xdr:colOff>
      <xdr:row>61</xdr:row>
      <xdr:rowOff>0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25F5D699-E1A0-4764-987F-CA0CC0F9C533}"/>
            </a:ext>
          </a:extLst>
        </xdr:cNvPr>
        <xdr:cNvCxnSpPr/>
      </xdr:nvCxnSpPr>
      <xdr:spPr bwMode="auto">
        <a:xfrm>
          <a:off x="2804160" y="830580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61</xdr:row>
      <xdr:rowOff>0</xdr:rowOff>
    </xdr:from>
    <xdr:to>
      <xdr:col>36</xdr:col>
      <xdr:colOff>115824</xdr:colOff>
      <xdr:row>61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7F1D865B-36B6-4FA3-9E7C-CC25572F6461}"/>
            </a:ext>
          </a:extLst>
        </xdr:cNvPr>
        <xdr:cNvCxnSpPr/>
      </xdr:nvCxnSpPr>
      <xdr:spPr bwMode="auto">
        <a:xfrm>
          <a:off x="3715512" y="830580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13716</xdr:colOff>
      <xdr:row>75</xdr:row>
      <xdr:rowOff>62484</xdr:rowOff>
    </xdr:from>
    <xdr:to>
      <xdr:col>32</xdr:col>
      <xdr:colOff>105156</xdr:colOff>
      <xdr:row>80</xdr:row>
      <xdr:rowOff>54864</xdr:rowOff>
    </xdr:to>
    <xdr:sp macro="" textlink="">
      <xdr:nvSpPr>
        <xdr:cNvPr id="18" name="中かっこ 17">
          <a:extLst>
            <a:ext uri="{FF2B5EF4-FFF2-40B4-BE49-F238E27FC236}">
              <a16:creationId xmlns:a16="http://schemas.microsoft.com/office/drawing/2014/main" id="{541F4E97-E2A6-4686-B5EA-13149871EDB7}"/>
            </a:ext>
          </a:extLst>
        </xdr:cNvPr>
        <xdr:cNvSpPr/>
      </xdr:nvSpPr>
      <xdr:spPr bwMode="auto">
        <a:xfrm>
          <a:off x="3305556" y="1007516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73</xdr:row>
      <xdr:rowOff>0</xdr:rowOff>
    </xdr:from>
    <xdr:to>
      <xdr:col>29</xdr:col>
      <xdr:colOff>58674</xdr:colOff>
      <xdr:row>74</xdr:row>
      <xdr:rowOff>15240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D9DEE7C-C95A-4218-9434-E5D367E3AEC7}"/>
            </a:ext>
          </a:extLst>
        </xdr:cNvPr>
        <xdr:cNvCxnSpPr/>
      </xdr:nvCxnSpPr>
      <xdr:spPr bwMode="auto">
        <a:xfrm flipH="1">
          <a:off x="3662172" y="885444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74</xdr:row>
      <xdr:rowOff>0</xdr:rowOff>
    </xdr:from>
    <xdr:to>
      <xdr:col>29</xdr:col>
      <xdr:colOff>57912</xdr:colOff>
      <xdr:row>74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1C06B38-D68F-449B-9CC9-1FF52D209347}"/>
            </a:ext>
          </a:extLst>
        </xdr:cNvPr>
        <xdr:cNvCxnSpPr/>
      </xdr:nvCxnSpPr>
      <xdr:spPr bwMode="auto">
        <a:xfrm>
          <a:off x="2804160" y="989076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74</xdr:row>
      <xdr:rowOff>0</xdr:rowOff>
    </xdr:from>
    <xdr:to>
      <xdr:col>36</xdr:col>
      <xdr:colOff>115824</xdr:colOff>
      <xdr:row>74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D948D2AD-AA19-4564-AFFD-A5187F84E31E}"/>
            </a:ext>
          </a:extLst>
        </xdr:cNvPr>
        <xdr:cNvCxnSpPr/>
      </xdr:nvCxnSpPr>
      <xdr:spPr bwMode="auto">
        <a:xfrm>
          <a:off x="3715512" y="989076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13716</xdr:colOff>
      <xdr:row>88</xdr:row>
      <xdr:rowOff>62484</xdr:rowOff>
    </xdr:from>
    <xdr:to>
      <xdr:col>32</xdr:col>
      <xdr:colOff>105156</xdr:colOff>
      <xdr:row>93</xdr:row>
      <xdr:rowOff>54864</xdr:rowOff>
    </xdr:to>
    <xdr:sp macro="" textlink="">
      <xdr:nvSpPr>
        <xdr:cNvPr id="22" name="中かっこ 21">
          <a:extLst>
            <a:ext uri="{FF2B5EF4-FFF2-40B4-BE49-F238E27FC236}">
              <a16:creationId xmlns:a16="http://schemas.microsoft.com/office/drawing/2014/main" id="{898C88E3-D5EB-4A7F-8A95-397CAB61DD01}"/>
            </a:ext>
          </a:extLst>
        </xdr:cNvPr>
        <xdr:cNvSpPr/>
      </xdr:nvSpPr>
      <xdr:spPr bwMode="auto">
        <a:xfrm>
          <a:off x="3305556" y="11660124"/>
          <a:ext cx="822960" cy="6019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86</xdr:row>
      <xdr:rowOff>0</xdr:rowOff>
    </xdr:from>
    <xdr:to>
      <xdr:col>29</xdr:col>
      <xdr:colOff>58674</xdr:colOff>
      <xdr:row>87</xdr:row>
      <xdr:rowOff>15240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323705E3-BCE9-439A-9ECC-278E4744979D}"/>
            </a:ext>
          </a:extLst>
        </xdr:cNvPr>
        <xdr:cNvCxnSpPr/>
      </xdr:nvCxnSpPr>
      <xdr:spPr bwMode="auto">
        <a:xfrm flipH="1">
          <a:off x="3662172" y="1025652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87</xdr:row>
      <xdr:rowOff>0</xdr:rowOff>
    </xdr:from>
    <xdr:to>
      <xdr:col>29</xdr:col>
      <xdr:colOff>57912</xdr:colOff>
      <xdr:row>87</xdr:row>
      <xdr:rowOff>0</xdr:rowOff>
    </xdr:to>
    <xdr:cxnSp macro="">
      <xdr:nvCxnSpPr>
        <xdr:cNvPr id="24" name="直線コネクタ 23">
          <a:extLst>
            <a:ext uri="{FF2B5EF4-FFF2-40B4-BE49-F238E27FC236}">
              <a16:creationId xmlns:a16="http://schemas.microsoft.com/office/drawing/2014/main" id="{E7691E76-EA9C-47D8-935C-D44FED7C1D2C}"/>
            </a:ext>
          </a:extLst>
        </xdr:cNvPr>
        <xdr:cNvCxnSpPr/>
      </xdr:nvCxnSpPr>
      <xdr:spPr bwMode="auto">
        <a:xfrm>
          <a:off x="2804160" y="11475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87</xdr:row>
      <xdr:rowOff>0</xdr:rowOff>
    </xdr:from>
    <xdr:to>
      <xdr:col>36</xdr:col>
      <xdr:colOff>115824</xdr:colOff>
      <xdr:row>87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254187CC-41F8-45E6-BC7A-C841945AE8E6}"/>
            </a:ext>
          </a:extLst>
        </xdr:cNvPr>
        <xdr:cNvCxnSpPr/>
      </xdr:nvCxnSpPr>
      <xdr:spPr bwMode="auto">
        <a:xfrm>
          <a:off x="3715512" y="114757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21</xdr:row>
      <xdr:rowOff>0</xdr:rowOff>
    </xdr:from>
    <xdr:to>
      <xdr:col>29</xdr:col>
      <xdr:colOff>58674</xdr:colOff>
      <xdr:row>22</xdr:row>
      <xdr:rowOff>15240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5AC37B8D-7B54-4B0D-8B47-B4B381CA1938}"/>
            </a:ext>
          </a:extLst>
        </xdr:cNvPr>
        <xdr:cNvCxnSpPr/>
      </xdr:nvCxnSpPr>
      <xdr:spPr bwMode="auto">
        <a:xfrm flipH="1">
          <a:off x="3662172" y="324612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22</xdr:row>
      <xdr:rowOff>0</xdr:rowOff>
    </xdr:from>
    <xdr:to>
      <xdr:col>29</xdr:col>
      <xdr:colOff>57912</xdr:colOff>
      <xdr:row>22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E6BCF8D7-C1CE-48C4-9885-9EB228E9AA6A}"/>
            </a:ext>
          </a:extLst>
        </xdr:cNvPr>
        <xdr:cNvCxnSpPr/>
      </xdr:nvCxnSpPr>
      <xdr:spPr bwMode="auto">
        <a:xfrm>
          <a:off x="2804160" y="3550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22</xdr:row>
      <xdr:rowOff>0</xdr:rowOff>
    </xdr:from>
    <xdr:to>
      <xdr:col>36</xdr:col>
      <xdr:colOff>115824</xdr:colOff>
      <xdr:row>22</xdr:row>
      <xdr:rowOff>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FE96CA49-5541-44CA-8C4D-422631C24788}"/>
            </a:ext>
          </a:extLst>
        </xdr:cNvPr>
        <xdr:cNvCxnSpPr/>
      </xdr:nvCxnSpPr>
      <xdr:spPr bwMode="auto">
        <a:xfrm>
          <a:off x="3715512" y="355092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13716</xdr:colOff>
      <xdr:row>103</xdr:row>
      <xdr:rowOff>62484</xdr:rowOff>
    </xdr:from>
    <xdr:to>
      <xdr:col>32</xdr:col>
      <xdr:colOff>105156</xdr:colOff>
      <xdr:row>108</xdr:row>
      <xdr:rowOff>54864</xdr:rowOff>
    </xdr:to>
    <xdr:sp macro="" textlink="">
      <xdr:nvSpPr>
        <xdr:cNvPr id="29" name="中かっこ 28">
          <a:extLst>
            <a:ext uri="{FF2B5EF4-FFF2-40B4-BE49-F238E27FC236}">
              <a16:creationId xmlns:a16="http://schemas.microsoft.com/office/drawing/2014/main" id="{18649BE1-47CD-4B43-949E-889412C7ABAB}"/>
            </a:ext>
          </a:extLst>
        </xdr:cNvPr>
        <xdr:cNvSpPr/>
      </xdr:nvSpPr>
      <xdr:spPr bwMode="auto">
        <a:xfrm>
          <a:off x="3252216" y="10852404"/>
          <a:ext cx="822960" cy="48768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57912</xdr:colOff>
      <xdr:row>101</xdr:row>
      <xdr:rowOff>7620</xdr:rowOff>
    </xdr:from>
    <xdr:to>
      <xdr:col>29</xdr:col>
      <xdr:colOff>58674</xdr:colOff>
      <xdr:row>102</xdr:row>
      <xdr:rowOff>22860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7B120D89-A52E-4ADE-9049-7A90E0525D4C}"/>
            </a:ext>
          </a:extLst>
        </xdr:cNvPr>
        <xdr:cNvCxnSpPr/>
      </xdr:nvCxnSpPr>
      <xdr:spPr bwMode="auto">
        <a:xfrm flipH="1">
          <a:off x="3662172" y="11955780"/>
          <a:ext cx="762" cy="13716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22</xdr:col>
      <xdr:colOff>0</xdr:colOff>
      <xdr:row>102</xdr:row>
      <xdr:rowOff>0</xdr:rowOff>
    </xdr:from>
    <xdr:to>
      <xdr:col>29</xdr:col>
      <xdr:colOff>57912</xdr:colOff>
      <xdr:row>102</xdr:row>
      <xdr:rowOff>0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BCF64DE6-8C8C-4018-B0F5-AE68A86CE54F}"/>
            </a:ext>
          </a:extLst>
        </xdr:cNvPr>
        <xdr:cNvCxnSpPr/>
      </xdr:nvCxnSpPr>
      <xdr:spPr bwMode="auto">
        <a:xfrm>
          <a:off x="2750820" y="1066800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29</xdr:col>
      <xdr:colOff>57912</xdr:colOff>
      <xdr:row>102</xdr:row>
      <xdr:rowOff>0</xdr:rowOff>
    </xdr:from>
    <xdr:to>
      <xdr:col>36</xdr:col>
      <xdr:colOff>115824</xdr:colOff>
      <xdr:row>102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17833E3C-EC32-4F8F-A8AF-BEFD8B6420BE}"/>
            </a:ext>
          </a:extLst>
        </xdr:cNvPr>
        <xdr:cNvCxnSpPr/>
      </xdr:nvCxnSpPr>
      <xdr:spPr bwMode="auto">
        <a:xfrm>
          <a:off x="3662172" y="10668000"/>
          <a:ext cx="91135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2" name="AutoShape 1564">
          <a:extLst>
            <a:ext uri="{FF2B5EF4-FFF2-40B4-BE49-F238E27FC236}">
              <a16:creationId xmlns:a16="http://schemas.microsoft.com/office/drawing/2014/main" id="{82F18C6E-7341-41CB-8445-788D78BB43B8}"/>
            </a:ext>
          </a:extLst>
        </xdr:cNvPr>
        <xdr:cNvSpPr>
          <a:spLocks/>
        </xdr:cNvSpPr>
      </xdr:nvSpPr>
      <xdr:spPr bwMode="auto">
        <a:xfrm>
          <a:off x="358711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3" name="AutoShape 1566">
          <a:extLst>
            <a:ext uri="{FF2B5EF4-FFF2-40B4-BE49-F238E27FC236}">
              <a16:creationId xmlns:a16="http://schemas.microsoft.com/office/drawing/2014/main" id="{82AA94AB-A1B5-485E-AD91-B771706C91B2}"/>
            </a:ext>
          </a:extLst>
        </xdr:cNvPr>
        <xdr:cNvSpPr>
          <a:spLocks/>
        </xdr:cNvSpPr>
      </xdr:nvSpPr>
      <xdr:spPr bwMode="auto">
        <a:xfrm>
          <a:off x="791146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4" name="AutoShape 1569">
          <a:extLst>
            <a:ext uri="{FF2B5EF4-FFF2-40B4-BE49-F238E27FC236}">
              <a16:creationId xmlns:a16="http://schemas.microsoft.com/office/drawing/2014/main" id="{640FBE6B-E78F-4310-9482-AFAF835A6B13}"/>
            </a:ext>
          </a:extLst>
        </xdr:cNvPr>
        <xdr:cNvSpPr>
          <a:spLocks/>
        </xdr:cNvSpPr>
      </xdr:nvSpPr>
      <xdr:spPr bwMode="auto">
        <a:xfrm>
          <a:off x="5749290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5" name="AutoShape 1571">
          <a:extLst>
            <a:ext uri="{FF2B5EF4-FFF2-40B4-BE49-F238E27FC236}">
              <a16:creationId xmlns:a16="http://schemas.microsoft.com/office/drawing/2014/main" id="{75E71752-50DB-4BCB-B675-F970BEA40B9F}"/>
            </a:ext>
          </a:extLst>
        </xdr:cNvPr>
        <xdr:cNvSpPr>
          <a:spLocks/>
        </xdr:cNvSpPr>
      </xdr:nvSpPr>
      <xdr:spPr bwMode="auto">
        <a:xfrm>
          <a:off x="4686300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6" name="AutoShape 1572">
          <a:extLst>
            <a:ext uri="{FF2B5EF4-FFF2-40B4-BE49-F238E27FC236}">
              <a16:creationId xmlns:a16="http://schemas.microsoft.com/office/drawing/2014/main" id="{59642FFB-50AD-4560-8F66-9DBCE9DA00F8}"/>
            </a:ext>
          </a:extLst>
        </xdr:cNvPr>
        <xdr:cNvSpPr>
          <a:spLocks/>
        </xdr:cNvSpPr>
      </xdr:nvSpPr>
      <xdr:spPr bwMode="auto">
        <a:xfrm>
          <a:off x="68484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7" name="AutoShape 1573">
          <a:extLst>
            <a:ext uri="{FF2B5EF4-FFF2-40B4-BE49-F238E27FC236}">
              <a16:creationId xmlns:a16="http://schemas.microsoft.com/office/drawing/2014/main" id="{EFEA64B8-734E-4FFD-85CD-6150A99168C3}"/>
            </a:ext>
          </a:extLst>
        </xdr:cNvPr>
        <xdr:cNvSpPr>
          <a:spLocks/>
        </xdr:cNvSpPr>
      </xdr:nvSpPr>
      <xdr:spPr bwMode="auto">
        <a:xfrm>
          <a:off x="90201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8" name="AutoShape 1574">
          <a:extLst>
            <a:ext uri="{FF2B5EF4-FFF2-40B4-BE49-F238E27FC236}">
              <a16:creationId xmlns:a16="http://schemas.microsoft.com/office/drawing/2014/main" id="{47B5D905-474D-435D-A409-5F87FA485C1F}"/>
            </a:ext>
          </a:extLst>
        </xdr:cNvPr>
        <xdr:cNvSpPr>
          <a:spLocks/>
        </xdr:cNvSpPr>
      </xdr:nvSpPr>
      <xdr:spPr bwMode="auto">
        <a:xfrm>
          <a:off x="358711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9" name="AutoShape 1576">
          <a:extLst>
            <a:ext uri="{FF2B5EF4-FFF2-40B4-BE49-F238E27FC236}">
              <a16:creationId xmlns:a16="http://schemas.microsoft.com/office/drawing/2014/main" id="{156196AD-F9C6-4B58-BE0B-3DE4836E96F1}"/>
            </a:ext>
          </a:extLst>
        </xdr:cNvPr>
        <xdr:cNvSpPr>
          <a:spLocks/>
        </xdr:cNvSpPr>
      </xdr:nvSpPr>
      <xdr:spPr bwMode="auto">
        <a:xfrm>
          <a:off x="791146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10" name="AutoShape 1579">
          <a:extLst>
            <a:ext uri="{FF2B5EF4-FFF2-40B4-BE49-F238E27FC236}">
              <a16:creationId xmlns:a16="http://schemas.microsoft.com/office/drawing/2014/main" id="{448274ED-6463-4081-85CB-77DAE91DD68A}"/>
            </a:ext>
          </a:extLst>
        </xdr:cNvPr>
        <xdr:cNvSpPr>
          <a:spLocks/>
        </xdr:cNvSpPr>
      </xdr:nvSpPr>
      <xdr:spPr bwMode="auto">
        <a:xfrm>
          <a:off x="5749290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11" name="AutoShape 1581">
          <a:extLst>
            <a:ext uri="{FF2B5EF4-FFF2-40B4-BE49-F238E27FC236}">
              <a16:creationId xmlns:a16="http://schemas.microsoft.com/office/drawing/2014/main" id="{64647C83-FD0C-42EB-9E86-FA0D41D3BB96}"/>
            </a:ext>
          </a:extLst>
        </xdr:cNvPr>
        <xdr:cNvSpPr>
          <a:spLocks/>
        </xdr:cNvSpPr>
      </xdr:nvSpPr>
      <xdr:spPr bwMode="auto">
        <a:xfrm>
          <a:off x="4686300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12" name="AutoShape 1582">
          <a:extLst>
            <a:ext uri="{FF2B5EF4-FFF2-40B4-BE49-F238E27FC236}">
              <a16:creationId xmlns:a16="http://schemas.microsoft.com/office/drawing/2014/main" id="{49D4EBF5-FE44-419A-BC8C-B3537FDCA677}"/>
            </a:ext>
          </a:extLst>
        </xdr:cNvPr>
        <xdr:cNvSpPr>
          <a:spLocks/>
        </xdr:cNvSpPr>
      </xdr:nvSpPr>
      <xdr:spPr bwMode="auto">
        <a:xfrm>
          <a:off x="68484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13" name="AutoShape 1583">
          <a:extLst>
            <a:ext uri="{FF2B5EF4-FFF2-40B4-BE49-F238E27FC236}">
              <a16:creationId xmlns:a16="http://schemas.microsoft.com/office/drawing/2014/main" id="{94A65085-AF26-4215-AD64-634804350693}"/>
            </a:ext>
          </a:extLst>
        </xdr:cNvPr>
        <xdr:cNvSpPr>
          <a:spLocks/>
        </xdr:cNvSpPr>
      </xdr:nvSpPr>
      <xdr:spPr bwMode="auto">
        <a:xfrm>
          <a:off x="90201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14" name="AutoShape 1600">
          <a:extLst>
            <a:ext uri="{FF2B5EF4-FFF2-40B4-BE49-F238E27FC236}">
              <a16:creationId xmlns:a16="http://schemas.microsoft.com/office/drawing/2014/main" id="{49D7D6C9-CD6B-45E8-9B5D-769906D4D73A}"/>
            </a:ext>
          </a:extLst>
        </xdr:cNvPr>
        <xdr:cNvSpPr>
          <a:spLocks/>
        </xdr:cNvSpPr>
      </xdr:nvSpPr>
      <xdr:spPr bwMode="auto">
        <a:xfrm>
          <a:off x="358711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15" name="AutoShape 1602">
          <a:extLst>
            <a:ext uri="{FF2B5EF4-FFF2-40B4-BE49-F238E27FC236}">
              <a16:creationId xmlns:a16="http://schemas.microsoft.com/office/drawing/2014/main" id="{3A32527F-A1A5-40A2-8D4F-FF3B59B55CED}"/>
            </a:ext>
          </a:extLst>
        </xdr:cNvPr>
        <xdr:cNvSpPr>
          <a:spLocks/>
        </xdr:cNvSpPr>
      </xdr:nvSpPr>
      <xdr:spPr bwMode="auto">
        <a:xfrm>
          <a:off x="791146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16" name="AutoShape 1605">
          <a:extLst>
            <a:ext uri="{FF2B5EF4-FFF2-40B4-BE49-F238E27FC236}">
              <a16:creationId xmlns:a16="http://schemas.microsoft.com/office/drawing/2014/main" id="{44E52D7B-C762-48CB-8E66-B1439A6855D1}"/>
            </a:ext>
          </a:extLst>
        </xdr:cNvPr>
        <xdr:cNvSpPr>
          <a:spLocks/>
        </xdr:cNvSpPr>
      </xdr:nvSpPr>
      <xdr:spPr bwMode="auto">
        <a:xfrm>
          <a:off x="5749290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17" name="AutoShape 1607">
          <a:extLst>
            <a:ext uri="{FF2B5EF4-FFF2-40B4-BE49-F238E27FC236}">
              <a16:creationId xmlns:a16="http://schemas.microsoft.com/office/drawing/2014/main" id="{6288871E-6D3C-4503-9323-84A0BEE67FDA}"/>
            </a:ext>
          </a:extLst>
        </xdr:cNvPr>
        <xdr:cNvSpPr>
          <a:spLocks/>
        </xdr:cNvSpPr>
      </xdr:nvSpPr>
      <xdr:spPr bwMode="auto">
        <a:xfrm>
          <a:off x="4686300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18" name="AutoShape 1608">
          <a:extLst>
            <a:ext uri="{FF2B5EF4-FFF2-40B4-BE49-F238E27FC236}">
              <a16:creationId xmlns:a16="http://schemas.microsoft.com/office/drawing/2014/main" id="{2D5C7AC6-42E8-4A27-9A76-991A9206165A}"/>
            </a:ext>
          </a:extLst>
        </xdr:cNvPr>
        <xdr:cNvSpPr>
          <a:spLocks/>
        </xdr:cNvSpPr>
      </xdr:nvSpPr>
      <xdr:spPr bwMode="auto">
        <a:xfrm>
          <a:off x="68484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19" name="AutoShape 1609">
          <a:extLst>
            <a:ext uri="{FF2B5EF4-FFF2-40B4-BE49-F238E27FC236}">
              <a16:creationId xmlns:a16="http://schemas.microsoft.com/office/drawing/2014/main" id="{89BE2F89-F91A-4478-8344-1F61DB2166CC}"/>
            </a:ext>
          </a:extLst>
        </xdr:cNvPr>
        <xdr:cNvSpPr>
          <a:spLocks/>
        </xdr:cNvSpPr>
      </xdr:nvSpPr>
      <xdr:spPr bwMode="auto">
        <a:xfrm>
          <a:off x="90201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20" name="AutoShape 1610">
          <a:extLst>
            <a:ext uri="{FF2B5EF4-FFF2-40B4-BE49-F238E27FC236}">
              <a16:creationId xmlns:a16="http://schemas.microsoft.com/office/drawing/2014/main" id="{F799726B-0045-4B6A-81C6-724810662E46}"/>
            </a:ext>
          </a:extLst>
        </xdr:cNvPr>
        <xdr:cNvSpPr>
          <a:spLocks/>
        </xdr:cNvSpPr>
      </xdr:nvSpPr>
      <xdr:spPr bwMode="auto">
        <a:xfrm>
          <a:off x="358711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21" name="AutoShape 1612">
          <a:extLst>
            <a:ext uri="{FF2B5EF4-FFF2-40B4-BE49-F238E27FC236}">
              <a16:creationId xmlns:a16="http://schemas.microsoft.com/office/drawing/2014/main" id="{2D8557A3-9771-443C-8B34-6335D006549E}"/>
            </a:ext>
          </a:extLst>
        </xdr:cNvPr>
        <xdr:cNvSpPr>
          <a:spLocks/>
        </xdr:cNvSpPr>
      </xdr:nvSpPr>
      <xdr:spPr bwMode="auto">
        <a:xfrm>
          <a:off x="791146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22" name="AutoShape 1615">
          <a:extLst>
            <a:ext uri="{FF2B5EF4-FFF2-40B4-BE49-F238E27FC236}">
              <a16:creationId xmlns:a16="http://schemas.microsoft.com/office/drawing/2014/main" id="{4E45842B-BBEA-4C27-8025-9117D887E5E0}"/>
            </a:ext>
          </a:extLst>
        </xdr:cNvPr>
        <xdr:cNvSpPr>
          <a:spLocks/>
        </xdr:cNvSpPr>
      </xdr:nvSpPr>
      <xdr:spPr bwMode="auto">
        <a:xfrm>
          <a:off x="5749290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23" name="AutoShape 1617">
          <a:extLst>
            <a:ext uri="{FF2B5EF4-FFF2-40B4-BE49-F238E27FC236}">
              <a16:creationId xmlns:a16="http://schemas.microsoft.com/office/drawing/2014/main" id="{30A7371E-62F5-4A12-8410-808568E21402}"/>
            </a:ext>
          </a:extLst>
        </xdr:cNvPr>
        <xdr:cNvSpPr>
          <a:spLocks/>
        </xdr:cNvSpPr>
      </xdr:nvSpPr>
      <xdr:spPr bwMode="auto">
        <a:xfrm>
          <a:off x="4686300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24" name="AutoShape 1618">
          <a:extLst>
            <a:ext uri="{FF2B5EF4-FFF2-40B4-BE49-F238E27FC236}">
              <a16:creationId xmlns:a16="http://schemas.microsoft.com/office/drawing/2014/main" id="{35021EB9-4D0E-44B4-8006-FAB93E18AF08}"/>
            </a:ext>
          </a:extLst>
        </xdr:cNvPr>
        <xdr:cNvSpPr>
          <a:spLocks/>
        </xdr:cNvSpPr>
      </xdr:nvSpPr>
      <xdr:spPr bwMode="auto">
        <a:xfrm>
          <a:off x="68484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25" name="AutoShape 1619">
          <a:extLst>
            <a:ext uri="{FF2B5EF4-FFF2-40B4-BE49-F238E27FC236}">
              <a16:creationId xmlns:a16="http://schemas.microsoft.com/office/drawing/2014/main" id="{568A7208-1D64-464C-A25A-7C379A8CEA19}"/>
            </a:ext>
          </a:extLst>
        </xdr:cNvPr>
        <xdr:cNvSpPr>
          <a:spLocks/>
        </xdr:cNvSpPr>
      </xdr:nvSpPr>
      <xdr:spPr bwMode="auto">
        <a:xfrm>
          <a:off x="90201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26" name="AutoShape 1624">
          <a:extLst>
            <a:ext uri="{FF2B5EF4-FFF2-40B4-BE49-F238E27FC236}">
              <a16:creationId xmlns:a16="http://schemas.microsoft.com/office/drawing/2014/main" id="{B531EB71-D631-44EB-BB14-09A717912E2B}"/>
            </a:ext>
          </a:extLst>
        </xdr:cNvPr>
        <xdr:cNvSpPr>
          <a:spLocks/>
        </xdr:cNvSpPr>
      </xdr:nvSpPr>
      <xdr:spPr bwMode="auto">
        <a:xfrm>
          <a:off x="358711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27" name="AutoShape 1626">
          <a:extLst>
            <a:ext uri="{FF2B5EF4-FFF2-40B4-BE49-F238E27FC236}">
              <a16:creationId xmlns:a16="http://schemas.microsoft.com/office/drawing/2014/main" id="{9DF7FEC8-F574-4896-9A27-3832601D1499}"/>
            </a:ext>
          </a:extLst>
        </xdr:cNvPr>
        <xdr:cNvSpPr>
          <a:spLocks/>
        </xdr:cNvSpPr>
      </xdr:nvSpPr>
      <xdr:spPr bwMode="auto">
        <a:xfrm>
          <a:off x="791146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28" name="AutoShape 1629">
          <a:extLst>
            <a:ext uri="{FF2B5EF4-FFF2-40B4-BE49-F238E27FC236}">
              <a16:creationId xmlns:a16="http://schemas.microsoft.com/office/drawing/2014/main" id="{1509D4F3-4748-4617-B5A1-FB393B2190E3}"/>
            </a:ext>
          </a:extLst>
        </xdr:cNvPr>
        <xdr:cNvSpPr>
          <a:spLocks/>
        </xdr:cNvSpPr>
      </xdr:nvSpPr>
      <xdr:spPr bwMode="auto">
        <a:xfrm>
          <a:off x="5749290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29" name="AutoShape 1631">
          <a:extLst>
            <a:ext uri="{FF2B5EF4-FFF2-40B4-BE49-F238E27FC236}">
              <a16:creationId xmlns:a16="http://schemas.microsoft.com/office/drawing/2014/main" id="{26D3FE1F-2F79-4408-94AE-B0E3DDFDC1D8}"/>
            </a:ext>
          </a:extLst>
        </xdr:cNvPr>
        <xdr:cNvSpPr>
          <a:spLocks/>
        </xdr:cNvSpPr>
      </xdr:nvSpPr>
      <xdr:spPr bwMode="auto">
        <a:xfrm>
          <a:off x="4686300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30" name="AutoShape 1632">
          <a:extLst>
            <a:ext uri="{FF2B5EF4-FFF2-40B4-BE49-F238E27FC236}">
              <a16:creationId xmlns:a16="http://schemas.microsoft.com/office/drawing/2014/main" id="{C94E32E0-6AD2-4E2C-99B1-BB6B6017D920}"/>
            </a:ext>
          </a:extLst>
        </xdr:cNvPr>
        <xdr:cNvSpPr>
          <a:spLocks/>
        </xdr:cNvSpPr>
      </xdr:nvSpPr>
      <xdr:spPr bwMode="auto">
        <a:xfrm>
          <a:off x="68484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31" name="AutoShape 1633">
          <a:extLst>
            <a:ext uri="{FF2B5EF4-FFF2-40B4-BE49-F238E27FC236}">
              <a16:creationId xmlns:a16="http://schemas.microsoft.com/office/drawing/2014/main" id="{5478432D-58A2-4512-AAD8-55E4A272F71E}"/>
            </a:ext>
          </a:extLst>
        </xdr:cNvPr>
        <xdr:cNvSpPr>
          <a:spLocks/>
        </xdr:cNvSpPr>
      </xdr:nvSpPr>
      <xdr:spPr bwMode="auto">
        <a:xfrm>
          <a:off x="90201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32" name="AutoShape 1634">
          <a:extLst>
            <a:ext uri="{FF2B5EF4-FFF2-40B4-BE49-F238E27FC236}">
              <a16:creationId xmlns:a16="http://schemas.microsoft.com/office/drawing/2014/main" id="{294B4E1C-5442-4B9F-ABA5-06D3B8972184}"/>
            </a:ext>
          </a:extLst>
        </xdr:cNvPr>
        <xdr:cNvSpPr>
          <a:spLocks/>
        </xdr:cNvSpPr>
      </xdr:nvSpPr>
      <xdr:spPr bwMode="auto">
        <a:xfrm>
          <a:off x="358711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33" name="AutoShape 1636">
          <a:extLst>
            <a:ext uri="{FF2B5EF4-FFF2-40B4-BE49-F238E27FC236}">
              <a16:creationId xmlns:a16="http://schemas.microsoft.com/office/drawing/2014/main" id="{5BD014DC-97A0-420E-A651-F42DD810D392}"/>
            </a:ext>
          </a:extLst>
        </xdr:cNvPr>
        <xdr:cNvSpPr>
          <a:spLocks/>
        </xdr:cNvSpPr>
      </xdr:nvSpPr>
      <xdr:spPr bwMode="auto">
        <a:xfrm>
          <a:off x="7911465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34" name="AutoShape 1639">
          <a:extLst>
            <a:ext uri="{FF2B5EF4-FFF2-40B4-BE49-F238E27FC236}">
              <a16:creationId xmlns:a16="http://schemas.microsoft.com/office/drawing/2014/main" id="{59A40A8E-BA43-454D-A76D-FA5551C6F29E}"/>
            </a:ext>
          </a:extLst>
        </xdr:cNvPr>
        <xdr:cNvSpPr>
          <a:spLocks/>
        </xdr:cNvSpPr>
      </xdr:nvSpPr>
      <xdr:spPr bwMode="auto">
        <a:xfrm>
          <a:off x="5749290" y="9439275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35" name="AutoShape 1641">
          <a:extLst>
            <a:ext uri="{FF2B5EF4-FFF2-40B4-BE49-F238E27FC236}">
              <a16:creationId xmlns:a16="http://schemas.microsoft.com/office/drawing/2014/main" id="{D8977196-07B4-471B-87DB-70308B434DC4}"/>
            </a:ext>
          </a:extLst>
        </xdr:cNvPr>
        <xdr:cNvSpPr>
          <a:spLocks/>
        </xdr:cNvSpPr>
      </xdr:nvSpPr>
      <xdr:spPr bwMode="auto">
        <a:xfrm>
          <a:off x="4686300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36" name="AutoShape 1642">
          <a:extLst>
            <a:ext uri="{FF2B5EF4-FFF2-40B4-BE49-F238E27FC236}">
              <a16:creationId xmlns:a16="http://schemas.microsoft.com/office/drawing/2014/main" id="{360AC302-9636-4A57-98F7-4988C8D19B79}"/>
            </a:ext>
          </a:extLst>
        </xdr:cNvPr>
        <xdr:cNvSpPr>
          <a:spLocks/>
        </xdr:cNvSpPr>
      </xdr:nvSpPr>
      <xdr:spPr bwMode="auto">
        <a:xfrm>
          <a:off x="68484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37" name="AutoShape 1643">
          <a:extLst>
            <a:ext uri="{FF2B5EF4-FFF2-40B4-BE49-F238E27FC236}">
              <a16:creationId xmlns:a16="http://schemas.microsoft.com/office/drawing/2014/main" id="{CB0E68B9-8442-4D22-802F-023A8CB0E00E}"/>
            </a:ext>
          </a:extLst>
        </xdr:cNvPr>
        <xdr:cNvSpPr>
          <a:spLocks/>
        </xdr:cNvSpPr>
      </xdr:nvSpPr>
      <xdr:spPr bwMode="auto">
        <a:xfrm>
          <a:off x="9020175" y="9439275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38" name="AutoShape 1672">
          <a:extLst>
            <a:ext uri="{FF2B5EF4-FFF2-40B4-BE49-F238E27FC236}">
              <a16:creationId xmlns:a16="http://schemas.microsoft.com/office/drawing/2014/main" id="{B2DBD266-2766-432F-A19B-E7D26CFB79CD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39" name="AutoShape 1673">
          <a:extLst>
            <a:ext uri="{FF2B5EF4-FFF2-40B4-BE49-F238E27FC236}">
              <a16:creationId xmlns:a16="http://schemas.microsoft.com/office/drawing/2014/main" id="{3B8F276E-5916-49ED-A030-3B2884B2FDB6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0" name="AutoShape 1674">
          <a:extLst>
            <a:ext uri="{FF2B5EF4-FFF2-40B4-BE49-F238E27FC236}">
              <a16:creationId xmlns:a16="http://schemas.microsoft.com/office/drawing/2014/main" id="{F018FD34-30F8-4A4A-B293-7B18B0462D9F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1" name="AutoShape 1675">
          <a:extLst>
            <a:ext uri="{FF2B5EF4-FFF2-40B4-BE49-F238E27FC236}">
              <a16:creationId xmlns:a16="http://schemas.microsoft.com/office/drawing/2014/main" id="{E638DEF9-235E-4C55-9487-DC5E11FE4F83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2" name="AutoShape 1676">
          <a:extLst>
            <a:ext uri="{FF2B5EF4-FFF2-40B4-BE49-F238E27FC236}">
              <a16:creationId xmlns:a16="http://schemas.microsoft.com/office/drawing/2014/main" id="{5331DA04-813B-484D-ABCB-5486324E1135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3" name="AutoShape 1677">
          <a:extLst>
            <a:ext uri="{FF2B5EF4-FFF2-40B4-BE49-F238E27FC236}">
              <a16:creationId xmlns:a16="http://schemas.microsoft.com/office/drawing/2014/main" id="{55176246-D067-445C-BB0D-75375882DAC7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4" name="AutoShape 1717">
          <a:extLst>
            <a:ext uri="{FF2B5EF4-FFF2-40B4-BE49-F238E27FC236}">
              <a16:creationId xmlns:a16="http://schemas.microsoft.com/office/drawing/2014/main" id="{6E574CD5-A0CA-4997-9455-7C42EEDB6879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5" name="AutoShape 1719">
          <a:extLst>
            <a:ext uri="{FF2B5EF4-FFF2-40B4-BE49-F238E27FC236}">
              <a16:creationId xmlns:a16="http://schemas.microsoft.com/office/drawing/2014/main" id="{5359FEEA-730B-4797-985E-A73B43E14375}"/>
            </a:ext>
          </a:extLst>
        </xdr:cNvPr>
        <xdr:cNvSpPr>
          <a:spLocks/>
        </xdr:cNvSpPr>
      </xdr:nvSpPr>
      <xdr:spPr bwMode="auto">
        <a:xfrm>
          <a:off x="14925675" y="94392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41</xdr:col>
      <xdr:colOff>167640</xdr:colOff>
      <xdr:row>30</xdr:row>
      <xdr:rowOff>121920</xdr:rowOff>
    </xdr:from>
    <xdr:to>
      <xdr:col>42</xdr:col>
      <xdr:colOff>60960</xdr:colOff>
      <xdr:row>31</xdr:row>
      <xdr:rowOff>177800</xdr:rowOff>
    </xdr:to>
    <xdr:sp macro="" textlink="">
      <xdr:nvSpPr>
        <xdr:cNvPr id="48" name="Text Box 4091">
          <a:extLst>
            <a:ext uri="{FF2B5EF4-FFF2-40B4-BE49-F238E27FC236}">
              <a16:creationId xmlns:a16="http://schemas.microsoft.com/office/drawing/2014/main" id="{7049E04F-C9D0-4D3E-92A0-09753CFB5AB6}"/>
            </a:ext>
          </a:extLst>
        </xdr:cNvPr>
        <xdr:cNvSpPr txBox="1">
          <a:spLocks noChangeArrowheads="1"/>
        </xdr:cNvSpPr>
      </xdr:nvSpPr>
      <xdr:spPr bwMode="auto">
        <a:xfrm>
          <a:off x="12140565" y="7084695"/>
          <a:ext cx="131445" cy="27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95251</xdr:colOff>
      <xdr:row>26</xdr:row>
      <xdr:rowOff>50800</xdr:rowOff>
    </xdr:from>
    <xdr:to>
      <xdr:col>21</xdr:col>
      <xdr:colOff>66676</xdr:colOff>
      <xdr:row>28</xdr:row>
      <xdr:rowOff>215900</xdr:rowOff>
    </xdr:to>
    <xdr:sp macro="" textlink="">
      <xdr:nvSpPr>
        <xdr:cNvPr id="49" name="中かっこ 48">
          <a:extLst>
            <a:ext uri="{FF2B5EF4-FFF2-40B4-BE49-F238E27FC236}">
              <a16:creationId xmlns:a16="http://schemas.microsoft.com/office/drawing/2014/main" id="{F82D103B-528A-475E-B2F4-1AC2D32C586F}"/>
            </a:ext>
          </a:extLst>
        </xdr:cNvPr>
        <xdr:cNvSpPr/>
      </xdr:nvSpPr>
      <xdr:spPr bwMode="auto">
        <a:xfrm>
          <a:off x="5753101" y="6022975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24130</xdr:colOff>
      <xdr:row>12</xdr:row>
      <xdr:rowOff>220345</xdr:rowOff>
    </xdr:from>
    <xdr:to>
      <xdr:col>27</xdr:col>
      <xdr:colOff>372110</xdr:colOff>
      <xdr:row>15</xdr:row>
      <xdr:rowOff>151765</xdr:rowOff>
    </xdr:to>
    <xdr:sp macro="" textlink="">
      <xdr:nvSpPr>
        <xdr:cNvPr id="50" name="中かっこ 49">
          <a:extLst>
            <a:ext uri="{FF2B5EF4-FFF2-40B4-BE49-F238E27FC236}">
              <a16:creationId xmlns:a16="http://schemas.microsoft.com/office/drawing/2014/main" id="{D821C54B-A03F-4CC9-A159-8FBCE8F52368}"/>
            </a:ext>
          </a:extLst>
        </xdr:cNvPr>
        <xdr:cNvSpPr/>
      </xdr:nvSpPr>
      <xdr:spPr bwMode="auto">
        <a:xfrm>
          <a:off x="7115810" y="2912745"/>
          <a:ext cx="1049020" cy="63246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en-US" altLang="ja-JP" sz="1100"/>
        </a:p>
      </xdr:txBody>
    </xdr:sp>
    <xdr:clientData/>
  </xdr:twoCellAnchor>
  <xdr:twoCellAnchor>
    <xdr:from>
      <xdr:col>24</xdr:col>
      <xdr:colOff>95250</xdr:colOff>
      <xdr:row>8</xdr:row>
      <xdr:rowOff>47625</xdr:rowOff>
    </xdr:from>
    <xdr:to>
      <xdr:col>28</xdr:col>
      <xdr:colOff>57150</xdr:colOff>
      <xdr:row>10</xdr:row>
      <xdr:rowOff>212725</xdr:rowOff>
    </xdr:to>
    <xdr:sp macro="" textlink="">
      <xdr:nvSpPr>
        <xdr:cNvPr id="52" name="中かっこ 51">
          <a:extLst>
            <a:ext uri="{FF2B5EF4-FFF2-40B4-BE49-F238E27FC236}">
              <a16:creationId xmlns:a16="http://schemas.microsoft.com/office/drawing/2014/main" id="{15F1AD64-3864-47DD-AA57-433E2BFA60D0}"/>
            </a:ext>
          </a:extLst>
        </xdr:cNvPr>
        <xdr:cNvSpPr/>
      </xdr:nvSpPr>
      <xdr:spPr bwMode="auto">
        <a:xfrm>
          <a:off x="7915275" y="142875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8</xdr:row>
      <xdr:rowOff>47625</xdr:rowOff>
    </xdr:from>
    <xdr:to>
      <xdr:col>21</xdr:col>
      <xdr:colOff>66675</xdr:colOff>
      <xdr:row>10</xdr:row>
      <xdr:rowOff>212725</xdr:rowOff>
    </xdr:to>
    <xdr:sp macro="" textlink="">
      <xdr:nvSpPr>
        <xdr:cNvPr id="54" name="中かっこ 53">
          <a:extLst>
            <a:ext uri="{FF2B5EF4-FFF2-40B4-BE49-F238E27FC236}">
              <a16:creationId xmlns:a16="http://schemas.microsoft.com/office/drawing/2014/main" id="{1A93A2B8-5A7E-4816-B39B-CB95BC3BD8B0}"/>
            </a:ext>
          </a:extLst>
        </xdr:cNvPr>
        <xdr:cNvSpPr/>
      </xdr:nvSpPr>
      <xdr:spPr bwMode="auto">
        <a:xfrm>
          <a:off x="5753100" y="142875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13</xdr:row>
      <xdr:rowOff>47625</xdr:rowOff>
    </xdr:from>
    <xdr:to>
      <xdr:col>14</xdr:col>
      <xdr:colOff>66675</xdr:colOff>
      <xdr:row>15</xdr:row>
      <xdr:rowOff>212725</xdr:rowOff>
    </xdr:to>
    <xdr:sp macro="" textlink="">
      <xdr:nvSpPr>
        <xdr:cNvPr id="57" name="中かっこ 56">
          <a:extLst>
            <a:ext uri="{FF2B5EF4-FFF2-40B4-BE49-F238E27FC236}">
              <a16:creationId xmlns:a16="http://schemas.microsoft.com/office/drawing/2014/main" id="{D3A6D7CE-CEFA-4771-B057-18FC8C599754}"/>
            </a:ext>
          </a:extLst>
        </xdr:cNvPr>
        <xdr:cNvSpPr/>
      </xdr:nvSpPr>
      <xdr:spPr bwMode="auto">
        <a:xfrm>
          <a:off x="3590925" y="266700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18</xdr:row>
      <xdr:rowOff>57150</xdr:rowOff>
    </xdr:from>
    <xdr:to>
      <xdr:col>21</xdr:col>
      <xdr:colOff>66675</xdr:colOff>
      <xdr:row>20</xdr:row>
      <xdr:rowOff>222250</xdr:rowOff>
    </xdr:to>
    <xdr:sp macro="" textlink="">
      <xdr:nvSpPr>
        <xdr:cNvPr id="58" name="中かっこ 57">
          <a:extLst>
            <a:ext uri="{FF2B5EF4-FFF2-40B4-BE49-F238E27FC236}">
              <a16:creationId xmlns:a16="http://schemas.microsoft.com/office/drawing/2014/main" id="{EB469086-C7E7-4923-8114-31D6BBDC1FF5}"/>
            </a:ext>
          </a:extLst>
        </xdr:cNvPr>
        <xdr:cNvSpPr/>
      </xdr:nvSpPr>
      <xdr:spPr bwMode="auto">
        <a:xfrm>
          <a:off x="5753100" y="3914775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18</xdr:row>
      <xdr:rowOff>47625</xdr:rowOff>
    </xdr:from>
    <xdr:to>
      <xdr:col>14</xdr:col>
      <xdr:colOff>66675</xdr:colOff>
      <xdr:row>20</xdr:row>
      <xdr:rowOff>212725</xdr:rowOff>
    </xdr:to>
    <xdr:sp macro="" textlink="">
      <xdr:nvSpPr>
        <xdr:cNvPr id="59" name="中かっこ 58">
          <a:extLst>
            <a:ext uri="{FF2B5EF4-FFF2-40B4-BE49-F238E27FC236}">
              <a16:creationId xmlns:a16="http://schemas.microsoft.com/office/drawing/2014/main" id="{5DA0C705-B602-4AA6-AEAC-ACB88A73B636}"/>
            </a:ext>
          </a:extLst>
        </xdr:cNvPr>
        <xdr:cNvSpPr/>
      </xdr:nvSpPr>
      <xdr:spPr bwMode="auto">
        <a:xfrm>
          <a:off x="3590925" y="390525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26</xdr:row>
      <xdr:rowOff>47625</xdr:rowOff>
    </xdr:from>
    <xdr:to>
      <xdr:col>28</xdr:col>
      <xdr:colOff>57150</xdr:colOff>
      <xdr:row>28</xdr:row>
      <xdr:rowOff>212725</xdr:rowOff>
    </xdr:to>
    <xdr:sp macro="" textlink="">
      <xdr:nvSpPr>
        <xdr:cNvPr id="62" name="中かっこ 61">
          <a:extLst>
            <a:ext uri="{FF2B5EF4-FFF2-40B4-BE49-F238E27FC236}">
              <a16:creationId xmlns:a16="http://schemas.microsoft.com/office/drawing/2014/main" id="{A8DCC51C-B084-4FC3-9612-019DAD215F78}"/>
            </a:ext>
          </a:extLst>
        </xdr:cNvPr>
        <xdr:cNvSpPr/>
      </xdr:nvSpPr>
      <xdr:spPr bwMode="auto">
        <a:xfrm>
          <a:off x="7915275" y="601980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31</xdr:row>
      <xdr:rowOff>47625</xdr:rowOff>
    </xdr:from>
    <xdr:to>
      <xdr:col>28</xdr:col>
      <xdr:colOff>57150</xdr:colOff>
      <xdr:row>33</xdr:row>
      <xdr:rowOff>212725</xdr:rowOff>
    </xdr:to>
    <xdr:sp macro="" textlink="">
      <xdr:nvSpPr>
        <xdr:cNvPr id="64" name="中かっこ 63">
          <a:extLst>
            <a:ext uri="{FF2B5EF4-FFF2-40B4-BE49-F238E27FC236}">
              <a16:creationId xmlns:a16="http://schemas.microsoft.com/office/drawing/2014/main" id="{89492633-0C0A-489A-A1D7-5A0ABC460CEE}"/>
            </a:ext>
          </a:extLst>
        </xdr:cNvPr>
        <xdr:cNvSpPr/>
      </xdr:nvSpPr>
      <xdr:spPr bwMode="auto">
        <a:xfrm>
          <a:off x="7915275" y="725805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31</xdr:row>
      <xdr:rowOff>47625</xdr:rowOff>
    </xdr:from>
    <xdr:to>
      <xdr:col>14</xdr:col>
      <xdr:colOff>66675</xdr:colOff>
      <xdr:row>33</xdr:row>
      <xdr:rowOff>212725</xdr:rowOff>
    </xdr:to>
    <xdr:sp macro="" textlink="">
      <xdr:nvSpPr>
        <xdr:cNvPr id="66" name="中かっこ 65">
          <a:extLst>
            <a:ext uri="{FF2B5EF4-FFF2-40B4-BE49-F238E27FC236}">
              <a16:creationId xmlns:a16="http://schemas.microsoft.com/office/drawing/2014/main" id="{27934BAE-036F-477B-BD7A-4273E5816B98}"/>
            </a:ext>
          </a:extLst>
        </xdr:cNvPr>
        <xdr:cNvSpPr/>
      </xdr:nvSpPr>
      <xdr:spPr bwMode="auto">
        <a:xfrm>
          <a:off x="3590925" y="7258050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36</xdr:row>
      <xdr:rowOff>57150</xdr:rowOff>
    </xdr:from>
    <xdr:to>
      <xdr:col>21</xdr:col>
      <xdr:colOff>66675</xdr:colOff>
      <xdr:row>38</xdr:row>
      <xdr:rowOff>222250</xdr:rowOff>
    </xdr:to>
    <xdr:sp macro="" textlink="">
      <xdr:nvSpPr>
        <xdr:cNvPr id="69" name="中かっこ 68">
          <a:extLst>
            <a:ext uri="{FF2B5EF4-FFF2-40B4-BE49-F238E27FC236}">
              <a16:creationId xmlns:a16="http://schemas.microsoft.com/office/drawing/2014/main" id="{093BCB63-97F2-41A1-B8D7-68887ADF9027}"/>
            </a:ext>
          </a:extLst>
        </xdr:cNvPr>
        <xdr:cNvSpPr/>
      </xdr:nvSpPr>
      <xdr:spPr bwMode="auto">
        <a:xfrm>
          <a:off x="5753100" y="8505825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36</xdr:row>
      <xdr:rowOff>38100</xdr:rowOff>
    </xdr:from>
    <xdr:to>
      <xdr:col>14</xdr:col>
      <xdr:colOff>66675</xdr:colOff>
      <xdr:row>38</xdr:row>
      <xdr:rowOff>203200</xdr:rowOff>
    </xdr:to>
    <xdr:sp macro="" textlink="">
      <xdr:nvSpPr>
        <xdr:cNvPr id="71" name="中かっこ 70">
          <a:extLst>
            <a:ext uri="{FF2B5EF4-FFF2-40B4-BE49-F238E27FC236}">
              <a16:creationId xmlns:a16="http://schemas.microsoft.com/office/drawing/2014/main" id="{1BB4CCA7-28F2-4485-BE6B-8B688A92A288}"/>
            </a:ext>
          </a:extLst>
        </xdr:cNvPr>
        <xdr:cNvSpPr/>
      </xdr:nvSpPr>
      <xdr:spPr bwMode="auto">
        <a:xfrm>
          <a:off x="3590925" y="8486775"/>
          <a:ext cx="1162050" cy="6604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2" name="AutoShape 1564">
          <a:extLst>
            <a:ext uri="{FF2B5EF4-FFF2-40B4-BE49-F238E27FC236}">
              <a16:creationId xmlns:a16="http://schemas.microsoft.com/office/drawing/2014/main" id="{4F1C7C1B-DA11-4DFB-9563-3060DBFF661D}"/>
            </a:ext>
          </a:extLst>
        </xdr:cNvPr>
        <xdr:cNvSpPr>
          <a:spLocks/>
        </xdr:cNvSpPr>
      </xdr:nvSpPr>
      <xdr:spPr bwMode="auto">
        <a:xfrm>
          <a:off x="326136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3" name="AutoShape 1566">
          <a:extLst>
            <a:ext uri="{FF2B5EF4-FFF2-40B4-BE49-F238E27FC236}">
              <a16:creationId xmlns:a16="http://schemas.microsoft.com/office/drawing/2014/main" id="{E5F84C29-B71A-4489-9A4C-FA045ADA3229}"/>
            </a:ext>
          </a:extLst>
        </xdr:cNvPr>
        <xdr:cNvSpPr>
          <a:spLocks/>
        </xdr:cNvSpPr>
      </xdr:nvSpPr>
      <xdr:spPr bwMode="auto">
        <a:xfrm>
          <a:off x="716280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4" name="AutoShape 1569">
          <a:extLst>
            <a:ext uri="{FF2B5EF4-FFF2-40B4-BE49-F238E27FC236}">
              <a16:creationId xmlns:a16="http://schemas.microsoft.com/office/drawing/2014/main" id="{0871DEF4-0A97-4177-B9BF-80129F2C7F2F}"/>
            </a:ext>
          </a:extLst>
        </xdr:cNvPr>
        <xdr:cNvSpPr>
          <a:spLocks/>
        </xdr:cNvSpPr>
      </xdr:nvSpPr>
      <xdr:spPr bwMode="auto">
        <a:xfrm>
          <a:off x="521208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5" name="AutoShape 1571">
          <a:extLst>
            <a:ext uri="{FF2B5EF4-FFF2-40B4-BE49-F238E27FC236}">
              <a16:creationId xmlns:a16="http://schemas.microsoft.com/office/drawing/2014/main" id="{7C70FD05-7568-4213-922D-841CDCD470B8}"/>
            </a:ext>
          </a:extLst>
        </xdr:cNvPr>
        <xdr:cNvSpPr>
          <a:spLocks/>
        </xdr:cNvSpPr>
      </xdr:nvSpPr>
      <xdr:spPr bwMode="auto">
        <a:xfrm>
          <a:off x="424434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6" name="AutoShape 1572">
          <a:extLst>
            <a:ext uri="{FF2B5EF4-FFF2-40B4-BE49-F238E27FC236}">
              <a16:creationId xmlns:a16="http://schemas.microsoft.com/office/drawing/2014/main" id="{019B2659-D923-4D55-B483-684A44E66456}"/>
            </a:ext>
          </a:extLst>
        </xdr:cNvPr>
        <xdr:cNvSpPr>
          <a:spLocks/>
        </xdr:cNvSpPr>
      </xdr:nvSpPr>
      <xdr:spPr bwMode="auto">
        <a:xfrm>
          <a:off x="619506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7" name="AutoShape 1573">
          <a:extLst>
            <a:ext uri="{FF2B5EF4-FFF2-40B4-BE49-F238E27FC236}">
              <a16:creationId xmlns:a16="http://schemas.microsoft.com/office/drawing/2014/main" id="{F46BC611-8A72-4D2F-BE18-BACD5EAA32C8}"/>
            </a:ext>
          </a:extLst>
        </xdr:cNvPr>
        <xdr:cNvSpPr>
          <a:spLocks/>
        </xdr:cNvSpPr>
      </xdr:nvSpPr>
      <xdr:spPr bwMode="auto">
        <a:xfrm>
          <a:off x="815340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8" name="AutoShape 1574">
          <a:extLst>
            <a:ext uri="{FF2B5EF4-FFF2-40B4-BE49-F238E27FC236}">
              <a16:creationId xmlns:a16="http://schemas.microsoft.com/office/drawing/2014/main" id="{CDB04423-3EB2-40A8-957F-3C4731FBDC2F}"/>
            </a:ext>
          </a:extLst>
        </xdr:cNvPr>
        <xdr:cNvSpPr>
          <a:spLocks/>
        </xdr:cNvSpPr>
      </xdr:nvSpPr>
      <xdr:spPr bwMode="auto">
        <a:xfrm>
          <a:off x="326136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9" name="AutoShape 1576">
          <a:extLst>
            <a:ext uri="{FF2B5EF4-FFF2-40B4-BE49-F238E27FC236}">
              <a16:creationId xmlns:a16="http://schemas.microsoft.com/office/drawing/2014/main" id="{0CCE770A-052E-420E-AA4B-BF8425E96874}"/>
            </a:ext>
          </a:extLst>
        </xdr:cNvPr>
        <xdr:cNvSpPr>
          <a:spLocks/>
        </xdr:cNvSpPr>
      </xdr:nvSpPr>
      <xdr:spPr bwMode="auto">
        <a:xfrm>
          <a:off x="716280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10" name="AutoShape 1579">
          <a:extLst>
            <a:ext uri="{FF2B5EF4-FFF2-40B4-BE49-F238E27FC236}">
              <a16:creationId xmlns:a16="http://schemas.microsoft.com/office/drawing/2014/main" id="{EED21E49-05F0-410E-862D-C3F7CA5F3F29}"/>
            </a:ext>
          </a:extLst>
        </xdr:cNvPr>
        <xdr:cNvSpPr>
          <a:spLocks/>
        </xdr:cNvSpPr>
      </xdr:nvSpPr>
      <xdr:spPr bwMode="auto">
        <a:xfrm>
          <a:off x="521208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11" name="AutoShape 1581">
          <a:extLst>
            <a:ext uri="{FF2B5EF4-FFF2-40B4-BE49-F238E27FC236}">
              <a16:creationId xmlns:a16="http://schemas.microsoft.com/office/drawing/2014/main" id="{64C68628-1096-49C1-8261-FB38826AA4F0}"/>
            </a:ext>
          </a:extLst>
        </xdr:cNvPr>
        <xdr:cNvSpPr>
          <a:spLocks/>
        </xdr:cNvSpPr>
      </xdr:nvSpPr>
      <xdr:spPr bwMode="auto">
        <a:xfrm>
          <a:off x="424434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12" name="AutoShape 1582">
          <a:extLst>
            <a:ext uri="{FF2B5EF4-FFF2-40B4-BE49-F238E27FC236}">
              <a16:creationId xmlns:a16="http://schemas.microsoft.com/office/drawing/2014/main" id="{DAEDEEFD-C012-41D4-BBB8-11EF4439E84E}"/>
            </a:ext>
          </a:extLst>
        </xdr:cNvPr>
        <xdr:cNvSpPr>
          <a:spLocks/>
        </xdr:cNvSpPr>
      </xdr:nvSpPr>
      <xdr:spPr bwMode="auto">
        <a:xfrm>
          <a:off x="619506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13" name="AutoShape 1583">
          <a:extLst>
            <a:ext uri="{FF2B5EF4-FFF2-40B4-BE49-F238E27FC236}">
              <a16:creationId xmlns:a16="http://schemas.microsoft.com/office/drawing/2014/main" id="{B3C3A679-9D20-40E3-A015-35E7339E381B}"/>
            </a:ext>
          </a:extLst>
        </xdr:cNvPr>
        <xdr:cNvSpPr>
          <a:spLocks/>
        </xdr:cNvSpPr>
      </xdr:nvSpPr>
      <xdr:spPr bwMode="auto">
        <a:xfrm>
          <a:off x="815340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14" name="AutoShape 1600">
          <a:extLst>
            <a:ext uri="{FF2B5EF4-FFF2-40B4-BE49-F238E27FC236}">
              <a16:creationId xmlns:a16="http://schemas.microsoft.com/office/drawing/2014/main" id="{7871751E-F153-4BB5-B3F8-630E1DA8E11A}"/>
            </a:ext>
          </a:extLst>
        </xdr:cNvPr>
        <xdr:cNvSpPr>
          <a:spLocks/>
        </xdr:cNvSpPr>
      </xdr:nvSpPr>
      <xdr:spPr bwMode="auto">
        <a:xfrm>
          <a:off x="326136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15" name="AutoShape 1602">
          <a:extLst>
            <a:ext uri="{FF2B5EF4-FFF2-40B4-BE49-F238E27FC236}">
              <a16:creationId xmlns:a16="http://schemas.microsoft.com/office/drawing/2014/main" id="{D2857804-F0F0-4D1B-BF52-55927C034A7A}"/>
            </a:ext>
          </a:extLst>
        </xdr:cNvPr>
        <xdr:cNvSpPr>
          <a:spLocks/>
        </xdr:cNvSpPr>
      </xdr:nvSpPr>
      <xdr:spPr bwMode="auto">
        <a:xfrm>
          <a:off x="716280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16" name="AutoShape 1605">
          <a:extLst>
            <a:ext uri="{FF2B5EF4-FFF2-40B4-BE49-F238E27FC236}">
              <a16:creationId xmlns:a16="http://schemas.microsoft.com/office/drawing/2014/main" id="{2AA1292E-13D7-4CF1-A90B-20BE4AFDF37E}"/>
            </a:ext>
          </a:extLst>
        </xdr:cNvPr>
        <xdr:cNvSpPr>
          <a:spLocks/>
        </xdr:cNvSpPr>
      </xdr:nvSpPr>
      <xdr:spPr bwMode="auto">
        <a:xfrm>
          <a:off x="521208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17" name="AutoShape 1607">
          <a:extLst>
            <a:ext uri="{FF2B5EF4-FFF2-40B4-BE49-F238E27FC236}">
              <a16:creationId xmlns:a16="http://schemas.microsoft.com/office/drawing/2014/main" id="{8C45075F-1BA4-45B9-9CA6-965F4A6E0388}"/>
            </a:ext>
          </a:extLst>
        </xdr:cNvPr>
        <xdr:cNvSpPr>
          <a:spLocks/>
        </xdr:cNvSpPr>
      </xdr:nvSpPr>
      <xdr:spPr bwMode="auto">
        <a:xfrm>
          <a:off x="424434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18" name="AutoShape 1608">
          <a:extLst>
            <a:ext uri="{FF2B5EF4-FFF2-40B4-BE49-F238E27FC236}">
              <a16:creationId xmlns:a16="http://schemas.microsoft.com/office/drawing/2014/main" id="{EF36DDD4-21D8-4E15-AA45-7D5E026BB701}"/>
            </a:ext>
          </a:extLst>
        </xdr:cNvPr>
        <xdr:cNvSpPr>
          <a:spLocks/>
        </xdr:cNvSpPr>
      </xdr:nvSpPr>
      <xdr:spPr bwMode="auto">
        <a:xfrm>
          <a:off x="619506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19" name="AutoShape 1609">
          <a:extLst>
            <a:ext uri="{FF2B5EF4-FFF2-40B4-BE49-F238E27FC236}">
              <a16:creationId xmlns:a16="http://schemas.microsoft.com/office/drawing/2014/main" id="{1CD5E8C1-AA0E-4D83-B971-05777DD9FAA9}"/>
            </a:ext>
          </a:extLst>
        </xdr:cNvPr>
        <xdr:cNvSpPr>
          <a:spLocks/>
        </xdr:cNvSpPr>
      </xdr:nvSpPr>
      <xdr:spPr bwMode="auto">
        <a:xfrm>
          <a:off x="815340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20" name="AutoShape 1610">
          <a:extLst>
            <a:ext uri="{FF2B5EF4-FFF2-40B4-BE49-F238E27FC236}">
              <a16:creationId xmlns:a16="http://schemas.microsoft.com/office/drawing/2014/main" id="{F33301DB-72CB-4250-8C39-5298D0508A7F}"/>
            </a:ext>
          </a:extLst>
        </xdr:cNvPr>
        <xdr:cNvSpPr>
          <a:spLocks/>
        </xdr:cNvSpPr>
      </xdr:nvSpPr>
      <xdr:spPr bwMode="auto">
        <a:xfrm>
          <a:off x="326136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21" name="AutoShape 1612">
          <a:extLst>
            <a:ext uri="{FF2B5EF4-FFF2-40B4-BE49-F238E27FC236}">
              <a16:creationId xmlns:a16="http://schemas.microsoft.com/office/drawing/2014/main" id="{AE7C4FED-4A8B-481E-8411-24D9BB498367}"/>
            </a:ext>
          </a:extLst>
        </xdr:cNvPr>
        <xdr:cNvSpPr>
          <a:spLocks/>
        </xdr:cNvSpPr>
      </xdr:nvSpPr>
      <xdr:spPr bwMode="auto">
        <a:xfrm>
          <a:off x="716280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22" name="AutoShape 1615">
          <a:extLst>
            <a:ext uri="{FF2B5EF4-FFF2-40B4-BE49-F238E27FC236}">
              <a16:creationId xmlns:a16="http://schemas.microsoft.com/office/drawing/2014/main" id="{3FD70FDC-DFC0-4CA7-AE20-48BEC5CD9EA1}"/>
            </a:ext>
          </a:extLst>
        </xdr:cNvPr>
        <xdr:cNvSpPr>
          <a:spLocks/>
        </xdr:cNvSpPr>
      </xdr:nvSpPr>
      <xdr:spPr bwMode="auto">
        <a:xfrm>
          <a:off x="521208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23" name="AutoShape 1617">
          <a:extLst>
            <a:ext uri="{FF2B5EF4-FFF2-40B4-BE49-F238E27FC236}">
              <a16:creationId xmlns:a16="http://schemas.microsoft.com/office/drawing/2014/main" id="{64D4E336-FBE5-480A-BC2C-D7E3FEAE66D3}"/>
            </a:ext>
          </a:extLst>
        </xdr:cNvPr>
        <xdr:cNvSpPr>
          <a:spLocks/>
        </xdr:cNvSpPr>
      </xdr:nvSpPr>
      <xdr:spPr bwMode="auto">
        <a:xfrm>
          <a:off x="424434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24" name="AutoShape 1618">
          <a:extLst>
            <a:ext uri="{FF2B5EF4-FFF2-40B4-BE49-F238E27FC236}">
              <a16:creationId xmlns:a16="http://schemas.microsoft.com/office/drawing/2014/main" id="{DA824096-3932-4A83-962C-AA0F7D017B35}"/>
            </a:ext>
          </a:extLst>
        </xdr:cNvPr>
        <xdr:cNvSpPr>
          <a:spLocks/>
        </xdr:cNvSpPr>
      </xdr:nvSpPr>
      <xdr:spPr bwMode="auto">
        <a:xfrm>
          <a:off x="619506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25" name="AutoShape 1619">
          <a:extLst>
            <a:ext uri="{FF2B5EF4-FFF2-40B4-BE49-F238E27FC236}">
              <a16:creationId xmlns:a16="http://schemas.microsoft.com/office/drawing/2014/main" id="{252F3EB9-73C5-49FD-B82F-F001829CE5B5}"/>
            </a:ext>
          </a:extLst>
        </xdr:cNvPr>
        <xdr:cNvSpPr>
          <a:spLocks/>
        </xdr:cNvSpPr>
      </xdr:nvSpPr>
      <xdr:spPr bwMode="auto">
        <a:xfrm>
          <a:off x="815340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26" name="AutoShape 1624">
          <a:extLst>
            <a:ext uri="{FF2B5EF4-FFF2-40B4-BE49-F238E27FC236}">
              <a16:creationId xmlns:a16="http://schemas.microsoft.com/office/drawing/2014/main" id="{45CB8324-0A93-48E7-A0A6-2FD002F96EB8}"/>
            </a:ext>
          </a:extLst>
        </xdr:cNvPr>
        <xdr:cNvSpPr>
          <a:spLocks/>
        </xdr:cNvSpPr>
      </xdr:nvSpPr>
      <xdr:spPr bwMode="auto">
        <a:xfrm>
          <a:off x="326136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27" name="AutoShape 1626">
          <a:extLst>
            <a:ext uri="{FF2B5EF4-FFF2-40B4-BE49-F238E27FC236}">
              <a16:creationId xmlns:a16="http://schemas.microsoft.com/office/drawing/2014/main" id="{9173ADFD-3E6A-4821-80EE-1EA231EA9A93}"/>
            </a:ext>
          </a:extLst>
        </xdr:cNvPr>
        <xdr:cNvSpPr>
          <a:spLocks/>
        </xdr:cNvSpPr>
      </xdr:nvSpPr>
      <xdr:spPr bwMode="auto">
        <a:xfrm>
          <a:off x="716280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28" name="AutoShape 1629">
          <a:extLst>
            <a:ext uri="{FF2B5EF4-FFF2-40B4-BE49-F238E27FC236}">
              <a16:creationId xmlns:a16="http://schemas.microsoft.com/office/drawing/2014/main" id="{B129E310-ECC8-4DB4-9FBE-BB650643AAA4}"/>
            </a:ext>
          </a:extLst>
        </xdr:cNvPr>
        <xdr:cNvSpPr>
          <a:spLocks/>
        </xdr:cNvSpPr>
      </xdr:nvSpPr>
      <xdr:spPr bwMode="auto">
        <a:xfrm>
          <a:off x="521208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29" name="AutoShape 1631">
          <a:extLst>
            <a:ext uri="{FF2B5EF4-FFF2-40B4-BE49-F238E27FC236}">
              <a16:creationId xmlns:a16="http://schemas.microsoft.com/office/drawing/2014/main" id="{BEDAE167-EBD7-4B8C-8143-51A197DBFE34}"/>
            </a:ext>
          </a:extLst>
        </xdr:cNvPr>
        <xdr:cNvSpPr>
          <a:spLocks/>
        </xdr:cNvSpPr>
      </xdr:nvSpPr>
      <xdr:spPr bwMode="auto">
        <a:xfrm>
          <a:off x="424434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30" name="AutoShape 1632">
          <a:extLst>
            <a:ext uri="{FF2B5EF4-FFF2-40B4-BE49-F238E27FC236}">
              <a16:creationId xmlns:a16="http://schemas.microsoft.com/office/drawing/2014/main" id="{92028DC6-8284-4C6D-A924-C6EB68BDEDD3}"/>
            </a:ext>
          </a:extLst>
        </xdr:cNvPr>
        <xdr:cNvSpPr>
          <a:spLocks/>
        </xdr:cNvSpPr>
      </xdr:nvSpPr>
      <xdr:spPr bwMode="auto">
        <a:xfrm>
          <a:off x="619506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31" name="AutoShape 1633">
          <a:extLst>
            <a:ext uri="{FF2B5EF4-FFF2-40B4-BE49-F238E27FC236}">
              <a16:creationId xmlns:a16="http://schemas.microsoft.com/office/drawing/2014/main" id="{58966AE3-74A7-4839-9EC4-F6BCE820CEBF}"/>
            </a:ext>
          </a:extLst>
        </xdr:cNvPr>
        <xdr:cNvSpPr>
          <a:spLocks/>
        </xdr:cNvSpPr>
      </xdr:nvSpPr>
      <xdr:spPr bwMode="auto">
        <a:xfrm>
          <a:off x="815340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91440</xdr:colOff>
      <xdr:row>40</xdr:row>
      <xdr:rowOff>0</xdr:rowOff>
    </xdr:from>
    <xdr:to>
      <xdr:col>11</xdr:col>
      <xdr:colOff>15240</xdr:colOff>
      <xdr:row>40</xdr:row>
      <xdr:rowOff>0</xdr:rowOff>
    </xdr:to>
    <xdr:sp macro="" textlink="">
      <xdr:nvSpPr>
        <xdr:cNvPr id="32" name="AutoShape 1634">
          <a:extLst>
            <a:ext uri="{FF2B5EF4-FFF2-40B4-BE49-F238E27FC236}">
              <a16:creationId xmlns:a16="http://schemas.microsoft.com/office/drawing/2014/main" id="{1A91E1BC-F115-4D89-84DA-32F3D8C9FB71}"/>
            </a:ext>
          </a:extLst>
        </xdr:cNvPr>
        <xdr:cNvSpPr>
          <a:spLocks/>
        </xdr:cNvSpPr>
      </xdr:nvSpPr>
      <xdr:spPr bwMode="auto">
        <a:xfrm>
          <a:off x="326136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24</xdr:col>
      <xdr:colOff>91440</xdr:colOff>
      <xdr:row>40</xdr:row>
      <xdr:rowOff>0</xdr:rowOff>
    </xdr:from>
    <xdr:to>
      <xdr:col>25</xdr:col>
      <xdr:colOff>15240</xdr:colOff>
      <xdr:row>40</xdr:row>
      <xdr:rowOff>0</xdr:rowOff>
    </xdr:to>
    <xdr:sp macro="" textlink="">
      <xdr:nvSpPr>
        <xdr:cNvPr id="33" name="AutoShape 1636">
          <a:extLst>
            <a:ext uri="{FF2B5EF4-FFF2-40B4-BE49-F238E27FC236}">
              <a16:creationId xmlns:a16="http://schemas.microsoft.com/office/drawing/2014/main" id="{C648BFF7-2AB7-4084-B276-AEDD2A61A045}"/>
            </a:ext>
          </a:extLst>
        </xdr:cNvPr>
        <xdr:cNvSpPr>
          <a:spLocks/>
        </xdr:cNvSpPr>
      </xdr:nvSpPr>
      <xdr:spPr bwMode="auto">
        <a:xfrm>
          <a:off x="716280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91440</xdr:colOff>
      <xdr:row>40</xdr:row>
      <xdr:rowOff>0</xdr:rowOff>
    </xdr:from>
    <xdr:to>
      <xdr:col>18</xdr:col>
      <xdr:colOff>15240</xdr:colOff>
      <xdr:row>40</xdr:row>
      <xdr:rowOff>0</xdr:rowOff>
    </xdr:to>
    <xdr:sp macro="" textlink="">
      <xdr:nvSpPr>
        <xdr:cNvPr id="34" name="AutoShape 1639">
          <a:extLst>
            <a:ext uri="{FF2B5EF4-FFF2-40B4-BE49-F238E27FC236}">
              <a16:creationId xmlns:a16="http://schemas.microsoft.com/office/drawing/2014/main" id="{5823D00B-D73F-4A6A-80C1-3F5AC57642FB}"/>
            </a:ext>
          </a:extLst>
        </xdr:cNvPr>
        <xdr:cNvSpPr>
          <a:spLocks/>
        </xdr:cNvSpPr>
      </xdr:nvSpPr>
      <xdr:spPr bwMode="auto">
        <a:xfrm>
          <a:off x="5212080" y="9258300"/>
          <a:ext cx="6096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76200</xdr:colOff>
      <xdr:row>40</xdr:row>
      <xdr:rowOff>0</xdr:rowOff>
    </xdr:to>
    <xdr:sp macro="" textlink="">
      <xdr:nvSpPr>
        <xdr:cNvPr id="35" name="AutoShape 1641">
          <a:extLst>
            <a:ext uri="{FF2B5EF4-FFF2-40B4-BE49-F238E27FC236}">
              <a16:creationId xmlns:a16="http://schemas.microsoft.com/office/drawing/2014/main" id="{AB235932-6823-432C-941F-92C14014526D}"/>
            </a:ext>
          </a:extLst>
        </xdr:cNvPr>
        <xdr:cNvSpPr>
          <a:spLocks/>
        </xdr:cNvSpPr>
      </xdr:nvSpPr>
      <xdr:spPr bwMode="auto">
        <a:xfrm>
          <a:off x="424434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0</xdr:colOff>
      <xdr:row>40</xdr:row>
      <xdr:rowOff>0</xdr:rowOff>
    </xdr:from>
    <xdr:to>
      <xdr:col>21</xdr:col>
      <xdr:colOff>76200</xdr:colOff>
      <xdr:row>40</xdr:row>
      <xdr:rowOff>0</xdr:rowOff>
    </xdr:to>
    <xdr:sp macro="" textlink="">
      <xdr:nvSpPr>
        <xdr:cNvPr id="36" name="AutoShape 1642">
          <a:extLst>
            <a:ext uri="{FF2B5EF4-FFF2-40B4-BE49-F238E27FC236}">
              <a16:creationId xmlns:a16="http://schemas.microsoft.com/office/drawing/2014/main" id="{CFFB9EF1-9382-47D3-8E90-7827782B2E0C}"/>
            </a:ext>
          </a:extLst>
        </xdr:cNvPr>
        <xdr:cNvSpPr>
          <a:spLocks/>
        </xdr:cNvSpPr>
      </xdr:nvSpPr>
      <xdr:spPr bwMode="auto">
        <a:xfrm>
          <a:off x="619506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76200</xdr:colOff>
      <xdr:row>40</xdr:row>
      <xdr:rowOff>0</xdr:rowOff>
    </xdr:to>
    <xdr:sp macro="" textlink="">
      <xdr:nvSpPr>
        <xdr:cNvPr id="37" name="AutoShape 1643">
          <a:extLst>
            <a:ext uri="{FF2B5EF4-FFF2-40B4-BE49-F238E27FC236}">
              <a16:creationId xmlns:a16="http://schemas.microsoft.com/office/drawing/2014/main" id="{CB120F67-3612-49E9-A91B-07A860B8B0C2}"/>
            </a:ext>
          </a:extLst>
        </xdr:cNvPr>
        <xdr:cNvSpPr>
          <a:spLocks/>
        </xdr:cNvSpPr>
      </xdr:nvSpPr>
      <xdr:spPr bwMode="auto">
        <a:xfrm>
          <a:off x="8153400" y="92583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38" name="AutoShape 1672">
          <a:extLst>
            <a:ext uri="{FF2B5EF4-FFF2-40B4-BE49-F238E27FC236}">
              <a16:creationId xmlns:a16="http://schemas.microsoft.com/office/drawing/2014/main" id="{ABAFBE78-9580-49EC-8FC8-25D7BB5257FD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39" name="AutoShape 1673">
          <a:extLst>
            <a:ext uri="{FF2B5EF4-FFF2-40B4-BE49-F238E27FC236}">
              <a16:creationId xmlns:a16="http://schemas.microsoft.com/office/drawing/2014/main" id="{D5DEBE44-06BD-4B43-9E74-184567F1CED8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0" name="AutoShape 1674">
          <a:extLst>
            <a:ext uri="{FF2B5EF4-FFF2-40B4-BE49-F238E27FC236}">
              <a16:creationId xmlns:a16="http://schemas.microsoft.com/office/drawing/2014/main" id="{C50B610C-3C67-47F7-A8B8-341D787BC5A2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1" name="AutoShape 1675">
          <a:extLst>
            <a:ext uri="{FF2B5EF4-FFF2-40B4-BE49-F238E27FC236}">
              <a16:creationId xmlns:a16="http://schemas.microsoft.com/office/drawing/2014/main" id="{50E5FCA6-8DFF-44A0-B1E9-E49165DD7898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2" name="AutoShape 1676">
          <a:extLst>
            <a:ext uri="{FF2B5EF4-FFF2-40B4-BE49-F238E27FC236}">
              <a16:creationId xmlns:a16="http://schemas.microsoft.com/office/drawing/2014/main" id="{3026FB5B-95A0-4C7C-9759-135850E24FC4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3" name="AutoShape 1677">
          <a:extLst>
            <a:ext uri="{FF2B5EF4-FFF2-40B4-BE49-F238E27FC236}">
              <a16:creationId xmlns:a16="http://schemas.microsoft.com/office/drawing/2014/main" id="{0EC0E921-9E50-402D-B231-3F8D1C03AB09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4" name="AutoShape 1717">
          <a:extLst>
            <a:ext uri="{FF2B5EF4-FFF2-40B4-BE49-F238E27FC236}">
              <a16:creationId xmlns:a16="http://schemas.microsoft.com/office/drawing/2014/main" id="{4EEAEE6A-97DC-414D-B4FB-3BFA629266A5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53</xdr:col>
      <xdr:colOff>0</xdr:colOff>
      <xdr:row>40</xdr:row>
      <xdr:rowOff>0</xdr:rowOff>
    </xdr:from>
    <xdr:to>
      <xdr:col>53</xdr:col>
      <xdr:colOff>0</xdr:colOff>
      <xdr:row>40</xdr:row>
      <xdr:rowOff>0</xdr:rowOff>
    </xdr:to>
    <xdr:sp macro="" textlink="">
      <xdr:nvSpPr>
        <xdr:cNvPr id="45" name="AutoShape 1719">
          <a:extLst>
            <a:ext uri="{FF2B5EF4-FFF2-40B4-BE49-F238E27FC236}">
              <a16:creationId xmlns:a16="http://schemas.microsoft.com/office/drawing/2014/main" id="{D29EDE76-D6B8-4276-AA90-79F05E2A4CBE}"/>
            </a:ext>
          </a:extLst>
        </xdr:cNvPr>
        <xdr:cNvSpPr>
          <a:spLocks/>
        </xdr:cNvSpPr>
      </xdr:nvSpPr>
      <xdr:spPr bwMode="auto">
        <a:xfrm>
          <a:off x="13449300" y="925830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41</xdr:col>
      <xdr:colOff>114300</xdr:colOff>
      <xdr:row>27</xdr:row>
      <xdr:rowOff>121920</xdr:rowOff>
    </xdr:from>
    <xdr:to>
      <xdr:col>42</xdr:col>
      <xdr:colOff>0</xdr:colOff>
      <xdr:row>28</xdr:row>
      <xdr:rowOff>177800</xdr:rowOff>
    </xdr:to>
    <xdr:sp macro="" textlink="">
      <xdr:nvSpPr>
        <xdr:cNvPr id="46" name="Text Box 2110">
          <a:extLst>
            <a:ext uri="{FF2B5EF4-FFF2-40B4-BE49-F238E27FC236}">
              <a16:creationId xmlns:a16="http://schemas.microsoft.com/office/drawing/2014/main" id="{424AF0E0-5CA3-4705-9D38-A141DA304436}"/>
            </a:ext>
          </a:extLst>
        </xdr:cNvPr>
        <xdr:cNvSpPr txBox="1">
          <a:spLocks noChangeArrowheads="1"/>
        </xdr:cNvSpPr>
      </xdr:nvSpPr>
      <xdr:spPr bwMode="auto">
        <a:xfrm>
          <a:off x="10919460" y="6408420"/>
          <a:ext cx="99060" cy="2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0</xdr:colOff>
      <xdr:row>28</xdr:row>
      <xdr:rowOff>121920</xdr:rowOff>
    </xdr:from>
    <xdr:to>
      <xdr:col>43</xdr:col>
      <xdr:colOff>99060</xdr:colOff>
      <xdr:row>29</xdr:row>
      <xdr:rowOff>177800</xdr:rowOff>
    </xdr:to>
    <xdr:sp macro="" textlink="">
      <xdr:nvSpPr>
        <xdr:cNvPr id="47" name="Text Box 2112">
          <a:extLst>
            <a:ext uri="{FF2B5EF4-FFF2-40B4-BE49-F238E27FC236}">
              <a16:creationId xmlns:a16="http://schemas.microsoft.com/office/drawing/2014/main" id="{70419337-1E1B-4D3D-BAB3-4F7B7ACFAFC8}"/>
            </a:ext>
          </a:extLst>
        </xdr:cNvPr>
        <xdr:cNvSpPr txBox="1">
          <a:spLocks noChangeArrowheads="1"/>
        </xdr:cNvSpPr>
      </xdr:nvSpPr>
      <xdr:spPr bwMode="auto">
        <a:xfrm>
          <a:off x="11231880" y="6637020"/>
          <a:ext cx="99060" cy="2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17</xdr:col>
      <xdr:colOff>95251</xdr:colOff>
      <xdr:row>26</xdr:row>
      <xdr:rowOff>50800</xdr:rowOff>
    </xdr:from>
    <xdr:to>
      <xdr:col>21</xdr:col>
      <xdr:colOff>66676</xdr:colOff>
      <xdr:row>28</xdr:row>
      <xdr:rowOff>215900</xdr:rowOff>
    </xdr:to>
    <xdr:sp macro="" textlink="">
      <xdr:nvSpPr>
        <xdr:cNvPr id="49" name="中かっこ 48">
          <a:extLst>
            <a:ext uri="{FF2B5EF4-FFF2-40B4-BE49-F238E27FC236}">
              <a16:creationId xmlns:a16="http://schemas.microsoft.com/office/drawing/2014/main" id="{17AC4F47-7683-4FFD-956B-C03A9B5B5D68}"/>
            </a:ext>
          </a:extLst>
        </xdr:cNvPr>
        <xdr:cNvSpPr/>
      </xdr:nvSpPr>
      <xdr:spPr bwMode="auto">
        <a:xfrm>
          <a:off x="5215891" y="6108700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13</xdr:row>
      <xdr:rowOff>47625</xdr:rowOff>
    </xdr:from>
    <xdr:to>
      <xdr:col>28</xdr:col>
      <xdr:colOff>57150</xdr:colOff>
      <xdr:row>15</xdr:row>
      <xdr:rowOff>212725</xdr:rowOff>
    </xdr:to>
    <xdr:sp macro="" textlink="">
      <xdr:nvSpPr>
        <xdr:cNvPr id="50" name="中かっこ 49">
          <a:extLst>
            <a:ext uri="{FF2B5EF4-FFF2-40B4-BE49-F238E27FC236}">
              <a16:creationId xmlns:a16="http://schemas.microsoft.com/office/drawing/2014/main" id="{285BF89F-911B-496A-909A-94C51DD97061}"/>
            </a:ext>
          </a:extLst>
        </xdr:cNvPr>
        <xdr:cNvSpPr/>
      </xdr:nvSpPr>
      <xdr:spPr bwMode="auto">
        <a:xfrm>
          <a:off x="7166610" y="2935605"/>
          <a:ext cx="1043940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8</xdr:row>
      <xdr:rowOff>47625</xdr:rowOff>
    </xdr:from>
    <xdr:to>
      <xdr:col>28</xdr:col>
      <xdr:colOff>57150</xdr:colOff>
      <xdr:row>10</xdr:row>
      <xdr:rowOff>212725</xdr:rowOff>
    </xdr:to>
    <xdr:sp macro="" textlink="">
      <xdr:nvSpPr>
        <xdr:cNvPr id="51" name="中かっこ 50">
          <a:extLst>
            <a:ext uri="{FF2B5EF4-FFF2-40B4-BE49-F238E27FC236}">
              <a16:creationId xmlns:a16="http://schemas.microsoft.com/office/drawing/2014/main" id="{2D05BDD7-304A-4B00-B25A-29CC9E4AA2A4}"/>
            </a:ext>
          </a:extLst>
        </xdr:cNvPr>
        <xdr:cNvSpPr/>
      </xdr:nvSpPr>
      <xdr:spPr bwMode="auto">
        <a:xfrm>
          <a:off x="7166610" y="1792605"/>
          <a:ext cx="1043940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8</xdr:row>
      <xdr:rowOff>47625</xdr:rowOff>
    </xdr:from>
    <xdr:to>
      <xdr:col>21</xdr:col>
      <xdr:colOff>66675</xdr:colOff>
      <xdr:row>10</xdr:row>
      <xdr:rowOff>212725</xdr:rowOff>
    </xdr:to>
    <xdr:sp macro="" textlink="">
      <xdr:nvSpPr>
        <xdr:cNvPr id="52" name="中かっこ 51">
          <a:extLst>
            <a:ext uri="{FF2B5EF4-FFF2-40B4-BE49-F238E27FC236}">
              <a16:creationId xmlns:a16="http://schemas.microsoft.com/office/drawing/2014/main" id="{FF1C1CD9-F3B0-4D8D-83B8-CEBBBBE77FE2}"/>
            </a:ext>
          </a:extLst>
        </xdr:cNvPr>
        <xdr:cNvSpPr/>
      </xdr:nvSpPr>
      <xdr:spPr bwMode="auto">
        <a:xfrm>
          <a:off x="5215890" y="1792605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13</xdr:row>
      <xdr:rowOff>47625</xdr:rowOff>
    </xdr:from>
    <xdr:to>
      <xdr:col>14</xdr:col>
      <xdr:colOff>66675</xdr:colOff>
      <xdr:row>15</xdr:row>
      <xdr:rowOff>212725</xdr:rowOff>
    </xdr:to>
    <xdr:sp macro="" textlink="">
      <xdr:nvSpPr>
        <xdr:cNvPr id="53" name="中かっこ 52">
          <a:extLst>
            <a:ext uri="{FF2B5EF4-FFF2-40B4-BE49-F238E27FC236}">
              <a16:creationId xmlns:a16="http://schemas.microsoft.com/office/drawing/2014/main" id="{65967DE6-331C-40B5-84A3-DCCC5DEBEFA4}"/>
            </a:ext>
          </a:extLst>
        </xdr:cNvPr>
        <xdr:cNvSpPr/>
      </xdr:nvSpPr>
      <xdr:spPr bwMode="auto">
        <a:xfrm>
          <a:off x="3265170" y="2935605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18</xdr:row>
      <xdr:rowOff>57150</xdr:rowOff>
    </xdr:from>
    <xdr:to>
      <xdr:col>21</xdr:col>
      <xdr:colOff>66675</xdr:colOff>
      <xdr:row>20</xdr:row>
      <xdr:rowOff>222250</xdr:rowOff>
    </xdr:to>
    <xdr:sp macro="" textlink="">
      <xdr:nvSpPr>
        <xdr:cNvPr id="54" name="中かっこ 53">
          <a:extLst>
            <a:ext uri="{FF2B5EF4-FFF2-40B4-BE49-F238E27FC236}">
              <a16:creationId xmlns:a16="http://schemas.microsoft.com/office/drawing/2014/main" id="{904ABA43-4F10-48D4-A702-C388986E4B9A}"/>
            </a:ext>
          </a:extLst>
        </xdr:cNvPr>
        <xdr:cNvSpPr/>
      </xdr:nvSpPr>
      <xdr:spPr bwMode="auto">
        <a:xfrm>
          <a:off x="5215890" y="4088130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18</xdr:row>
      <xdr:rowOff>47625</xdr:rowOff>
    </xdr:from>
    <xdr:to>
      <xdr:col>14</xdr:col>
      <xdr:colOff>66675</xdr:colOff>
      <xdr:row>20</xdr:row>
      <xdr:rowOff>212725</xdr:rowOff>
    </xdr:to>
    <xdr:sp macro="" textlink="">
      <xdr:nvSpPr>
        <xdr:cNvPr id="55" name="中かっこ 54">
          <a:extLst>
            <a:ext uri="{FF2B5EF4-FFF2-40B4-BE49-F238E27FC236}">
              <a16:creationId xmlns:a16="http://schemas.microsoft.com/office/drawing/2014/main" id="{E9C3CE3F-19D0-466B-B616-275A9AD0884C}"/>
            </a:ext>
          </a:extLst>
        </xdr:cNvPr>
        <xdr:cNvSpPr/>
      </xdr:nvSpPr>
      <xdr:spPr bwMode="auto">
        <a:xfrm>
          <a:off x="3265170" y="4078605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26</xdr:row>
      <xdr:rowOff>47625</xdr:rowOff>
    </xdr:from>
    <xdr:to>
      <xdr:col>28</xdr:col>
      <xdr:colOff>57150</xdr:colOff>
      <xdr:row>28</xdr:row>
      <xdr:rowOff>212725</xdr:rowOff>
    </xdr:to>
    <xdr:sp macro="" textlink="">
      <xdr:nvSpPr>
        <xdr:cNvPr id="56" name="中かっこ 55">
          <a:extLst>
            <a:ext uri="{FF2B5EF4-FFF2-40B4-BE49-F238E27FC236}">
              <a16:creationId xmlns:a16="http://schemas.microsoft.com/office/drawing/2014/main" id="{E174D546-68B7-4311-9A26-120C878705DF}"/>
            </a:ext>
          </a:extLst>
        </xdr:cNvPr>
        <xdr:cNvSpPr/>
      </xdr:nvSpPr>
      <xdr:spPr bwMode="auto">
        <a:xfrm>
          <a:off x="7166610" y="6105525"/>
          <a:ext cx="1043940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95250</xdr:colOff>
      <xdr:row>31</xdr:row>
      <xdr:rowOff>47625</xdr:rowOff>
    </xdr:from>
    <xdr:to>
      <xdr:col>28</xdr:col>
      <xdr:colOff>57150</xdr:colOff>
      <xdr:row>33</xdr:row>
      <xdr:rowOff>212725</xdr:rowOff>
    </xdr:to>
    <xdr:sp macro="" textlink="">
      <xdr:nvSpPr>
        <xdr:cNvPr id="57" name="中かっこ 56">
          <a:extLst>
            <a:ext uri="{FF2B5EF4-FFF2-40B4-BE49-F238E27FC236}">
              <a16:creationId xmlns:a16="http://schemas.microsoft.com/office/drawing/2014/main" id="{5F653390-DC5F-4AF4-B235-C360874C752E}"/>
            </a:ext>
          </a:extLst>
        </xdr:cNvPr>
        <xdr:cNvSpPr/>
      </xdr:nvSpPr>
      <xdr:spPr bwMode="auto">
        <a:xfrm>
          <a:off x="7166610" y="7248525"/>
          <a:ext cx="1043940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31</xdr:row>
      <xdr:rowOff>47625</xdr:rowOff>
    </xdr:from>
    <xdr:to>
      <xdr:col>14</xdr:col>
      <xdr:colOff>66675</xdr:colOff>
      <xdr:row>33</xdr:row>
      <xdr:rowOff>212725</xdr:rowOff>
    </xdr:to>
    <xdr:sp macro="" textlink="">
      <xdr:nvSpPr>
        <xdr:cNvPr id="58" name="中かっこ 57">
          <a:extLst>
            <a:ext uri="{FF2B5EF4-FFF2-40B4-BE49-F238E27FC236}">
              <a16:creationId xmlns:a16="http://schemas.microsoft.com/office/drawing/2014/main" id="{D7B4E019-AED0-407B-8726-20D3C32DBF3A}"/>
            </a:ext>
          </a:extLst>
        </xdr:cNvPr>
        <xdr:cNvSpPr/>
      </xdr:nvSpPr>
      <xdr:spPr bwMode="auto">
        <a:xfrm>
          <a:off x="3265170" y="7248525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95250</xdr:colOff>
      <xdr:row>36</xdr:row>
      <xdr:rowOff>57150</xdr:rowOff>
    </xdr:from>
    <xdr:to>
      <xdr:col>21</xdr:col>
      <xdr:colOff>66675</xdr:colOff>
      <xdr:row>38</xdr:row>
      <xdr:rowOff>222250</xdr:rowOff>
    </xdr:to>
    <xdr:sp macro="" textlink="">
      <xdr:nvSpPr>
        <xdr:cNvPr id="59" name="中かっこ 58">
          <a:extLst>
            <a:ext uri="{FF2B5EF4-FFF2-40B4-BE49-F238E27FC236}">
              <a16:creationId xmlns:a16="http://schemas.microsoft.com/office/drawing/2014/main" id="{472B7AC3-E061-4470-BDF0-51214B7D9607}"/>
            </a:ext>
          </a:extLst>
        </xdr:cNvPr>
        <xdr:cNvSpPr/>
      </xdr:nvSpPr>
      <xdr:spPr bwMode="auto">
        <a:xfrm>
          <a:off x="5215890" y="8401050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95250</xdr:colOff>
      <xdr:row>36</xdr:row>
      <xdr:rowOff>38100</xdr:rowOff>
    </xdr:from>
    <xdr:to>
      <xdr:col>14</xdr:col>
      <xdr:colOff>66675</xdr:colOff>
      <xdr:row>38</xdr:row>
      <xdr:rowOff>203200</xdr:rowOff>
    </xdr:to>
    <xdr:sp macro="" textlink="">
      <xdr:nvSpPr>
        <xdr:cNvPr id="60" name="中かっこ 59">
          <a:extLst>
            <a:ext uri="{FF2B5EF4-FFF2-40B4-BE49-F238E27FC236}">
              <a16:creationId xmlns:a16="http://schemas.microsoft.com/office/drawing/2014/main" id="{D135BF16-A230-4BA8-A0AE-0BB314D29150}"/>
            </a:ext>
          </a:extLst>
        </xdr:cNvPr>
        <xdr:cNvSpPr/>
      </xdr:nvSpPr>
      <xdr:spPr bwMode="auto">
        <a:xfrm>
          <a:off x="3265170" y="8382000"/>
          <a:ext cx="1045845" cy="622300"/>
        </a:xfrm>
        <a:prstGeom prst="bracePair">
          <a:avLst/>
        </a:prstGeom>
        <a:noFill/>
        <a:ln w="317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L42"/>
  <sheetViews>
    <sheetView tabSelected="1" topLeftCell="A3" workbookViewId="0">
      <selection activeCell="O9" sqref="O9"/>
    </sheetView>
  </sheetViews>
  <sheetFormatPr defaultRowHeight="13.2"/>
  <cols>
    <col min="1" max="1" width="8.88671875" style="213"/>
    <col min="2" max="2" width="8.77734375" style="59" customWidth="1"/>
    <col min="3" max="3" width="10.6640625" customWidth="1"/>
    <col min="4" max="4" width="8.6640625" customWidth="1"/>
    <col min="5" max="5" width="0.6640625" customWidth="1"/>
    <col min="6" max="6" width="30.77734375" customWidth="1"/>
    <col min="7" max="8" width="0.6640625" customWidth="1"/>
    <col min="9" max="9" width="12.6640625" customWidth="1"/>
    <col min="10" max="10" width="0.6640625" customWidth="1"/>
    <col min="12" max="12" width="4.77734375" customWidth="1"/>
  </cols>
  <sheetData>
    <row r="1" spans="1:12" s="211" customFormat="1">
      <c r="A1" s="213"/>
    </row>
    <row r="2" spans="1:12" s="211" customFormat="1" ht="25.05" customHeight="1">
      <c r="A2" s="328" t="s">
        <v>108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</row>
    <row r="3" spans="1:12" s="211" customFormat="1" ht="25.05" customHeight="1">
      <c r="A3" s="336" t="s">
        <v>109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</row>
    <row r="4" spans="1:12" s="211" customFormat="1" ht="13.2" customHeight="1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</row>
    <row r="5" spans="1:12" s="282" customFormat="1" ht="22.05" customHeight="1">
      <c r="A5" s="338" t="s">
        <v>110</v>
      </c>
      <c r="B5" s="338"/>
      <c r="C5" s="338"/>
      <c r="D5" s="338"/>
      <c r="E5" s="338"/>
      <c r="F5" s="338"/>
      <c r="G5" s="338"/>
      <c r="H5" s="338"/>
      <c r="I5" s="338"/>
      <c r="J5" s="338"/>
      <c r="K5" s="338"/>
      <c r="L5" s="338"/>
    </row>
    <row r="6" spans="1:12" s="213" customFormat="1" ht="18" customHeight="1">
      <c r="A6" s="224"/>
      <c r="B6" s="222"/>
      <c r="C6" s="222"/>
      <c r="D6" s="222"/>
      <c r="E6" s="222"/>
      <c r="F6" s="222"/>
      <c r="G6" s="222"/>
      <c r="H6" s="222"/>
      <c r="I6" s="222"/>
      <c r="J6" s="222"/>
    </row>
    <row r="7" spans="1:12" s="213" customFormat="1" ht="18" customHeight="1">
      <c r="A7" s="224"/>
      <c r="B7" s="222"/>
      <c r="C7" s="222"/>
      <c r="D7" s="222"/>
      <c r="E7" s="222"/>
      <c r="F7" s="334" t="s">
        <v>100</v>
      </c>
      <c r="G7" s="334"/>
      <c r="H7" s="334"/>
      <c r="I7" s="334"/>
      <c r="J7" s="334"/>
      <c r="K7" s="334"/>
      <c r="L7" s="334"/>
    </row>
    <row r="8" spans="1:12" s="213" customFormat="1" ht="18" customHeight="1">
      <c r="A8" s="224"/>
      <c r="B8" s="222"/>
      <c r="C8" s="222"/>
      <c r="D8" s="222"/>
      <c r="E8" s="222"/>
      <c r="F8" s="334" t="s">
        <v>46</v>
      </c>
      <c r="G8" s="334"/>
      <c r="H8" s="334"/>
      <c r="I8" s="334"/>
      <c r="J8" s="334"/>
      <c r="K8" s="334"/>
      <c r="L8" s="334"/>
    </row>
    <row r="9" spans="1:12" s="213" customFormat="1" ht="18" customHeight="1">
      <c r="A9" s="224"/>
      <c r="B9" s="222"/>
      <c r="C9" s="222"/>
      <c r="D9" s="222"/>
      <c r="E9" s="222"/>
      <c r="F9" s="335" t="s">
        <v>107</v>
      </c>
      <c r="G9" s="335"/>
      <c r="H9" s="335"/>
      <c r="I9" s="335"/>
      <c r="J9" s="335"/>
      <c r="K9" s="335"/>
      <c r="L9" s="335"/>
    </row>
    <row r="10" spans="1:12" s="213" customFormat="1" ht="18" customHeight="1">
      <c r="A10" s="224"/>
      <c r="B10" s="222"/>
      <c r="C10" s="222"/>
      <c r="D10" s="222"/>
      <c r="E10" s="222"/>
      <c r="F10" s="221"/>
      <c r="G10" s="221"/>
      <c r="H10" s="221"/>
      <c r="I10" s="221"/>
      <c r="J10" s="221"/>
      <c r="K10" s="9"/>
      <c r="L10" s="9"/>
    </row>
    <row r="11" spans="1:12" s="213" customFormat="1" ht="18" customHeight="1">
      <c r="A11" s="224"/>
      <c r="B11" s="222"/>
      <c r="C11" s="222"/>
      <c r="D11" s="222"/>
      <c r="E11" s="222"/>
      <c r="F11" s="334" t="s">
        <v>113</v>
      </c>
      <c r="G11" s="334"/>
      <c r="H11" s="334"/>
      <c r="I11" s="334"/>
      <c r="J11" s="334"/>
      <c r="K11" s="334"/>
      <c r="L11" s="9"/>
    </row>
    <row r="12" spans="1:12" s="235" customFormat="1" ht="18" customHeight="1">
      <c r="A12" s="224"/>
      <c r="B12" s="233"/>
      <c r="C12" s="233"/>
      <c r="D12" s="233"/>
      <c r="E12" s="233"/>
      <c r="F12" s="232"/>
      <c r="G12" s="232"/>
      <c r="H12" s="232"/>
      <c r="I12" s="232"/>
      <c r="J12" s="232"/>
      <c r="K12" s="232"/>
      <c r="L12" s="9"/>
    </row>
    <row r="13" spans="1:12" s="235" customFormat="1" ht="18" customHeight="1">
      <c r="A13" s="224"/>
      <c r="B13" s="233"/>
      <c r="C13" s="233"/>
      <c r="D13" s="233"/>
      <c r="E13" s="233"/>
      <c r="F13" s="232"/>
      <c r="G13" s="232"/>
      <c r="H13" s="232"/>
      <c r="I13" s="232"/>
      <c r="J13" s="232"/>
      <c r="K13" s="232"/>
      <c r="L13" s="9"/>
    </row>
    <row r="14" spans="1:12" s="213" customFormat="1" ht="18" customHeight="1">
      <c r="A14" s="224"/>
      <c r="B14" s="222"/>
      <c r="C14" s="222"/>
      <c r="D14" s="222"/>
      <c r="E14" s="222"/>
      <c r="F14" s="222"/>
      <c r="G14" s="222"/>
      <c r="H14" s="222"/>
      <c r="I14" s="222"/>
      <c r="J14" s="222"/>
    </row>
    <row r="15" spans="1:12" ht="18" customHeight="1">
      <c r="A15" s="224"/>
      <c r="B15" s="224"/>
      <c r="C15" s="224"/>
      <c r="D15" s="224"/>
      <c r="E15" s="224"/>
      <c r="F15" s="224"/>
      <c r="G15" s="224"/>
      <c r="H15" s="224"/>
      <c r="I15" s="224"/>
      <c r="J15" s="224"/>
    </row>
    <row r="16" spans="1:12" ht="24" customHeight="1">
      <c r="C16" s="209"/>
      <c r="D16" s="338" t="s">
        <v>53</v>
      </c>
      <c r="E16" s="338"/>
      <c r="F16" s="338"/>
      <c r="G16" s="338"/>
      <c r="H16" s="338"/>
      <c r="I16" s="211"/>
    </row>
    <row r="17" spans="2:10" ht="20.100000000000001" customHeight="1" thickBot="1">
      <c r="C17" s="39"/>
      <c r="D17" s="39"/>
      <c r="E17" s="39"/>
    </row>
    <row r="18" spans="2:10" ht="30" customHeight="1">
      <c r="B18" s="332"/>
      <c r="C18" s="333"/>
      <c r="D18" s="287" t="s">
        <v>99</v>
      </c>
      <c r="E18" s="1"/>
      <c r="F18" s="210" t="s">
        <v>29</v>
      </c>
      <c r="G18" s="44"/>
      <c r="H18" s="1"/>
      <c r="I18" s="320" t="s">
        <v>101</v>
      </c>
      <c r="J18" s="40"/>
    </row>
    <row r="19" spans="2:10" ht="25.05" customHeight="1">
      <c r="B19" s="330" t="s">
        <v>43</v>
      </c>
      <c r="C19" s="337" t="s">
        <v>38</v>
      </c>
      <c r="D19" s="237">
        <v>1</v>
      </c>
      <c r="E19" s="214"/>
      <c r="F19" s="215" t="s">
        <v>76</v>
      </c>
      <c r="G19" s="48"/>
      <c r="H19" s="47"/>
      <c r="I19" s="60" t="s">
        <v>77</v>
      </c>
      <c r="J19" s="41"/>
    </row>
    <row r="20" spans="2:10" ht="25.05" customHeight="1">
      <c r="B20" s="330"/>
      <c r="C20" s="326"/>
      <c r="D20" s="238">
        <v>3</v>
      </c>
      <c r="E20" s="216"/>
      <c r="F20" s="217" t="s">
        <v>78</v>
      </c>
      <c r="G20" s="50"/>
      <c r="H20" s="49"/>
      <c r="I20" s="61" t="s">
        <v>79</v>
      </c>
      <c r="J20" s="42"/>
    </row>
    <row r="21" spans="2:10" ht="25.05" customHeight="1">
      <c r="B21" s="330"/>
      <c r="C21" s="322" t="s">
        <v>105</v>
      </c>
      <c r="D21" s="239">
        <v>5</v>
      </c>
      <c r="E21" s="218"/>
      <c r="F21" s="219" t="s">
        <v>80</v>
      </c>
      <c r="G21" s="51"/>
      <c r="H21" s="52"/>
      <c r="I21" s="63" t="s">
        <v>16</v>
      </c>
      <c r="J21" s="43"/>
    </row>
    <row r="22" spans="2:10" ht="25.05" customHeight="1">
      <c r="B22" s="330"/>
      <c r="C22" s="325" t="s">
        <v>38</v>
      </c>
      <c r="D22" s="237">
        <v>2</v>
      </c>
      <c r="E22" s="214"/>
      <c r="F22" s="215" t="s">
        <v>81</v>
      </c>
      <c r="G22" s="48"/>
      <c r="H22" s="47"/>
      <c r="I22" s="60" t="s">
        <v>82</v>
      </c>
      <c r="J22" s="41"/>
    </row>
    <row r="23" spans="2:10" ht="25.05" customHeight="1">
      <c r="B23" s="330"/>
      <c r="C23" s="326"/>
      <c r="D23" s="238">
        <v>4</v>
      </c>
      <c r="E23" s="216"/>
      <c r="F23" s="219" t="s">
        <v>83</v>
      </c>
      <c r="G23" s="50"/>
      <c r="H23" s="49"/>
      <c r="I23" s="61" t="s">
        <v>84</v>
      </c>
      <c r="J23" s="42"/>
    </row>
    <row r="24" spans="2:10" ht="25.05" customHeight="1" thickBot="1">
      <c r="B24" s="330"/>
      <c r="C24" s="322" t="s">
        <v>106</v>
      </c>
      <c r="D24" s="239">
        <v>6</v>
      </c>
      <c r="E24" s="218"/>
      <c r="F24" s="219" t="s">
        <v>85</v>
      </c>
      <c r="G24" s="51"/>
      <c r="H24" s="52"/>
      <c r="I24" s="63" t="s">
        <v>86</v>
      </c>
      <c r="J24" s="43"/>
    </row>
    <row r="25" spans="2:10" ht="25.05" customHeight="1">
      <c r="B25" s="329" t="s">
        <v>44</v>
      </c>
      <c r="C25" s="327" t="s">
        <v>45</v>
      </c>
      <c r="D25" s="240">
        <v>7</v>
      </c>
      <c r="E25" s="226"/>
      <c r="F25" s="227" t="s">
        <v>87</v>
      </c>
      <c r="G25" s="228"/>
      <c r="H25" s="229"/>
      <c r="I25" s="230" t="s">
        <v>88</v>
      </c>
      <c r="J25" s="231"/>
    </row>
    <row r="26" spans="2:10" ht="25.05" customHeight="1">
      <c r="B26" s="330"/>
      <c r="C26" s="326"/>
      <c r="D26" s="238">
        <v>9</v>
      </c>
      <c r="E26" s="216"/>
      <c r="F26" s="217" t="s">
        <v>89</v>
      </c>
      <c r="G26" s="50"/>
      <c r="H26" s="49"/>
      <c r="I26" s="61" t="s">
        <v>90</v>
      </c>
      <c r="J26" s="42"/>
    </row>
    <row r="27" spans="2:10" ht="25.05" customHeight="1">
      <c r="B27" s="330"/>
      <c r="C27" s="322" t="s">
        <v>105</v>
      </c>
      <c r="D27" s="239">
        <v>11</v>
      </c>
      <c r="E27" s="218"/>
      <c r="F27" s="219" t="s">
        <v>91</v>
      </c>
      <c r="G27" s="51"/>
      <c r="H27" s="52"/>
      <c r="I27" s="63" t="s">
        <v>84</v>
      </c>
      <c r="J27" s="43"/>
    </row>
    <row r="28" spans="2:10" ht="25.05" customHeight="1">
      <c r="B28" s="330"/>
      <c r="C28" s="325" t="s">
        <v>45</v>
      </c>
      <c r="D28" s="237">
        <v>8</v>
      </c>
      <c r="E28" s="214"/>
      <c r="F28" s="215" t="s">
        <v>92</v>
      </c>
      <c r="G28" s="48"/>
      <c r="H28" s="47"/>
      <c r="I28" s="60" t="s">
        <v>16</v>
      </c>
      <c r="J28" s="41"/>
    </row>
    <row r="29" spans="2:10" ht="25.05" customHeight="1">
      <c r="B29" s="330"/>
      <c r="C29" s="326"/>
      <c r="D29" s="238">
        <v>10</v>
      </c>
      <c r="E29" s="216"/>
      <c r="F29" s="217" t="s">
        <v>93</v>
      </c>
      <c r="G29" s="50"/>
      <c r="H29" s="49"/>
      <c r="I29" s="61" t="s">
        <v>94</v>
      </c>
      <c r="J29" s="42"/>
    </row>
    <row r="30" spans="2:10" ht="25.05" customHeight="1" thickBot="1">
      <c r="B30" s="331"/>
      <c r="C30" s="323" t="s">
        <v>106</v>
      </c>
      <c r="D30" s="241">
        <v>12</v>
      </c>
      <c r="E30" s="220"/>
      <c r="F30" s="62" t="s">
        <v>95</v>
      </c>
      <c r="G30" s="203"/>
      <c r="H30" s="204"/>
      <c r="I30" s="62" t="s">
        <v>79</v>
      </c>
      <c r="J30" s="205"/>
    </row>
    <row r="31" spans="2:10" ht="15.9" customHeight="1">
      <c r="C31" s="184"/>
      <c r="D31" s="181"/>
      <c r="E31" s="182"/>
      <c r="F31" s="183"/>
      <c r="G31" s="184"/>
      <c r="H31" s="184"/>
      <c r="I31" s="183"/>
      <c r="J31" s="2"/>
    </row>
    <row r="32" spans="2:10" ht="15.9" customHeight="1">
      <c r="C32" s="184"/>
      <c r="D32" s="181"/>
      <c r="E32" s="182"/>
      <c r="F32" s="183"/>
      <c r="G32" s="184"/>
      <c r="H32" s="184"/>
      <c r="I32" s="183"/>
      <c r="J32" s="2"/>
    </row>
    <row r="33" spans="3:11" ht="15.9" customHeight="1">
      <c r="C33" s="184"/>
      <c r="D33" s="181"/>
      <c r="E33" s="182"/>
      <c r="F33" s="183"/>
      <c r="G33" s="184"/>
      <c r="H33" s="184"/>
      <c r="I33" s="183"/>
      <c r="J33" s="2"/>
    </row>
    <row r="34" spans="3:11" s="242" customFormat="1" ht="19.95" customHeight="1">
      <c r="C34" s="234"/>
      <c r="D34" s="243"/>
      <c r="E34" s="244"/>
      <c r="F34" s="245"/>
      <c r="G34" s="234"/>
      <c r="H34" s="234"/>
      <c r="I34" s="245"/>
      <c r="J34" s="244"/>
    </row>
    <row r="35" spans="3:11" s="242" customFormat="1" ht="19.95" customHeight="1">
      <c r="C35" s="234"/>
      <c r="D35" s="243"/>
      <c r="E35" s="244"/>
      <c r="F35" s="246"/>
      <c r="G35" s="234"/>
      <c r="H35" s="234"/>
      <c r="I35" s="245"/>
      <c r="J35" s="244"/>
    </row>
    <row r="36" spans="3:11" s="242" customFormat="1" ht="19.95" customHeight="1">
      <c r="C36" s="234"/>
      <c r="D36" s="243"/>
      <c r="E36" s="244"/>
      <c r="F36" s="248"/>
      <c r="G36" s="234"/>
      <c r="H36" s="234"/>
      <c r="I36" s="245"/>
      <c r="J36" s="244"/>
    </row>
    <row r="37" spans="3:11" s="242" customFormat="1" ht="19.95" customHeight="1">
      <c r="C37" s="324"/>
      <c r="D37" s="243"/>
      <c r="E37" s="244"/>
      <c r="F37" s="247"/>
      <c r="G37" s="234"/>
      <c r="H37" s="234"/>
      <c r="I37" s="245"/>
      <c r="J37" s="244"/>
      <c r="K37" s="244"/>
    </row>
    <row r="38" spans="3:11" ht="15.9" customHeight="1">
      <c r="C38" s="324"/>
      <c r="D38" s="181"/>
      <c r="E38" s="182"/>
      <c r="F38" s="183"/>
      <c r="G38" s="174"/>
      <c r="H38" s="174"/>
      <c r="I38" s="183"/>
      <c r="J38" s="2"/>
      <c r="K38" s="2"/>
    </row>
    <row r="39" spans="3:11" ht="15.9" customHeight="1">
      <c r="C39" s="174"/>
      <c r="D39" s="181"/>
      <c r="E39" s="182"/>
      <c r="F39" s="183"/>
      <c r="G39" s="174"/>
      <c r="H39" s="174"/>
      <c r="I39" s="183"/>
      <c r="J39" s="2"/>
    </row>
    <row r="40" spans="3:11" ht="15.9" customHeight="1">
      <c r="C40" s="324"/>
      <c r="D40" s="181"/>
      <c r="E40" s="182"/>
      <c r="F40" s="183"/>
      <c r="G40" s="174"/>
      <c r="H40" s="174"/>
      <c r="I40" s="183"/>
      <c r="J40" s="2"/>
    </row>
    <row r="41" spans="3:11" ht="15.9" customHeight="1">
      <c r="C41" s="324"/>
      <c r="D41" s="181"/>
      <c r="E41" s="2"/>
      <c r="F41" s="183"/>
      <c r="G41" s="6"/>
      <c r="H41" s="6"/>
      <c r="I41" s="183"/>
      <c r="J41" s="2"/>
    </row>
    <row r="42" spans="3:11" ht="15.9" customHeight="1">
      <c r="C42" s="6"/>
      <c r="D42" s="181"/>
      <c r="E42" s="2"/>
      <c r="F42" s="183"/>
      <c r="G42" s="6"/>
      <c r="H42" s="6"/>
      <c r="I42" s="183"/>
      <c r="J42" s="2"/>
    </row>
  </sheetData>
  <mergeCells count="17">
    <mergeCell ref="A2:L2"/>
    <mergeCell ref="B25:B30"/>
    <mergeCell ref="B19:B24"/>
    <mergeCell ref="B18:C18"/>
    <mergeCell ref="F11:K11"/>
    <mergeCell ref="F8:L8"/>
    <mergeCell ref="F9:L9"/>
    <mergeCell ref="F7:L7"/>
    <mergeCell ref="A3:L4"/>
    <mergeCell ref="C19:C20"/>
    <mergeCell ref="D16:H16"/>
    <mergeCell ref="A5:L5"/>
    <mergeCell ref="C40:C41"/>
    <mergeCell ref="C37:C38"/>
    <mergeCell ref="C28:C29"/>
    <mergeCell ref="C25:C26"/>
    <mergeCell ref="C22:C23"/>
  </mergeCells>
  <phoneticPr fontId="1"/>
  <pageMargins left="0.59055118110236227" right="0" top="0.78740157480314965" bottom="0.78740157480314965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2F0D0-EE39-4D75-BDEF-819DAFF6A90F}">
  <dimension ref="A2:BJ160"/>
  <sheetViews>
    <sheetView view="pageBreakPreview" topLeftCell="A3" zoomScaleNormal="100" zoomScaleSheetLayoutView="100" workbookViewId="0">
      <selection activeCell="AO10" sqref="AO10:BJ10"/>
    </sheetView>
  </sheetViews>
  <sheetFormatPr defaultRowHeight="13.2"/>
  <cols>
    <col min="1" max="62" width="1.77734375" customWidth="1"/>
  </cols>
  <sheetData>
    <row r="2" spans="1:62" s="284" customFormat="1" ht="28.05" customHeight="1">
      <c r="A2" s="283"/>
      <c r="B2" s="283"/>
      <c r="C2" s="283"/>
      <c r="D2" s="283"/>
      <c r="E2" s="283"/>
      <c r="F2" s="346" t="s">
        <v>69</v>
      </c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46"/>
      <c r="T2" s="346"/>
      <c r="U2" s="346"/>
      <c r="V2" s="346"/>
      <c r="W2" s="346"/>
      <c r="X2" s="346"/>
      <c r="Y2" s="346"/>
      <c r="Z2" s="346"/>
      <c r="AA2" s="346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346"/>
      <c r="AP2" s="346"/>
      <c r="AQ2" s="346"/>
      <c r="AR2" s="346"/>
      <c r="AS2" s="346"/>
      <c r="AT2" s="346"/>
      <c r="AU2" s="346"/>
      <c r="AV2" s="346"/>
      <c r="AW2" s="346"/>
      <c r="AX2" s="346"/>
      <c r="AY2" s="346"/>
      <c r="AZ2" s="346"/>
      <c r="BA2" s="346"/>
      <c r="BB2" s="346"/>
      <c r="BC2" s="346"/>
      <c r="BD2" s="346"/>
      <c r="BE2" s="346"/>
      <c r="BF2" s="283"/>
      <c r="BG2" s="283"/>
      <c r="BH2" s="283"/>
      <c r="BI2" s="283"/>
      <c r="BJ2" s="283"/>
    </row>
    <row r="3" spans="1:62" ht="6" customHeight="1"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</row>
    <row r="4" spans="1:62" s="266" customFormat="1" ht="22.05" customHeight="1"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347" t="s">
        <v>97</v>
      </c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  <c r="AW4" s="347"/>
    </row>
    <row r="5" spans="1:62" s="282" customFormat="1" ht="10.050000000000001" customHeight="1"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  <c r="AW5" s="281"/>
    </row>
    <row r="6" spans="1:62" ht="10.050000000000001" customHeight="1">
      <c r="AH6" s="262"/>
      <c r="AI6" s="262"/>
      <c r="AJ6" s="262"/>
      <c r="AK6" s="262"/>
      <c r="AL6" s="262"/>
      <c r="AM6" s="263"/>
      <c r="AN6" s="263"/>
      <c r="AO6" s="263"/>
      <c r="AP6" s="263"/>
      <c r="AQ6" s="263"/>
      <c r="AR6" s="263"/>
      <c r="AS6" s="263"/>
      <c r="AT6" s="263"/>
      <c r="AU6" s="263"/>
      <c r="AV6" s="263"/>
      <c r="AW6" s="263"/>
      <c r="AX6" s="263"/>
      <c r="AY6" s="263"/>
      <c r="AZ6" s="263"/>
      <c r="BA6" s="263"/>
      <c r="BB6" s="263"/>
      <c r="BC6" s="263"/>
      <c r="BD6" s="263"/>
      <c r="BE6" s="263"/>
      <c r="BF6" s="263"/>
      <c r="BG6" s="263"/>
      <c r="BH6" s="263"/>
    </row>
    <row r="7" spans="1:62" ht="16.05" customHeight="1">
      <c r="AH7" s="261"/>
      <c r="AI7" s="261"/>
      <c r="AJ7" s="348" t="s">
        <v>49</v>
      </c>
      <c r="AK7" s="348"/>
      <c r="AL7" s="348"/>
      <c r="AM7" s="348"/>
      <c r="AN7" s="262"/>
      <c r="AO7" s="349" t="s">
        <v>50</v>
      </c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  <c r="BI7" s="349"/>
      <c r="BJ7" s="349"/>
    </row>
    <row r="8" spans="1:62" ht="16.05" customHeight="1">
      <c r="AH8" s="265"/>
      <c r="AI8" s="265"/>
      <c r="AJ8" s="348" t="s">
        <v>98</v>
      </c>
      <c r="AK8" s="348"/>
      <c r="AL8" s="348"/>
      <c r="AM8" s="348"/>
      <c r="AN8" s="261"/>
      <c r="AO8" s="348" t="s">
        <v>48</v>
      </c>
      <c r="AP8" s="348"/>
      <c r="AQ8" s="348"/>
      <c r="AR8" s="348"/>
      <c r="AS8" s="348"/>
      <c r="AT8" s="348"/>
      <c r="AU8" s="348"/>
      <c r="AV8" s="348"/>
      <c r="AW8" s="348"/>
      <c r="AX8" s="348"/>
      <c r="AY8" s="348"/>
      <c r="AZ8" s="348"/>
      <c r="BA8" s="348"/>
      <c r="BB8" s="348"/>
      <c r="BC8" s="348"/>
      <c r="BD8" s="348"/>
      <c r="BE8" s="348"/>
      <c r="BF8" s="348"/>
      <c r="BG8" s="348"/>
      <c r="BH8" s="348"/>
      <c r="BI8" s="348"/>
      <c r="BJ8" s="348"/>
    </row>
    <row r="9" spans="1:62" ht="16.05" customHeight="1">
      <c r="AH9" s="262"/>
      <c r="AI9" s="262"/>
      <c r="AJ9" s="265"/>
      <c r="AK9" s="265"/>
      <c r="AL9" s="225"/>
      <c r="AM9" s="225"/>
      <c r="AN9" s="225"/>
      <c r="AO9" s="348" t="s">
        <v>111</v>
      </c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  <c r="BI9" s="348"/>
      <c r="BJ9" s="348"/>
    </row>
    <row r="10" spans="1:62" ht="16.05" customHeight="1">
      <c r="AH10" s="266"/>
      <c r="AI10" s="266"/>
      <c r="AJ10" s="348" t="s">
        <v>51</v>
      </c>
      <c r="AK10" s="348"/>
      <c r="AL10" s="348"/>
      <c r="AM10" s="348"/>
      <c r="AN10" s="262"/>
      <c r="AO10" s="350" t="s">
        <v>114</v>
      </c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  <c r="BI10" s="350"/>
      <c r="BJ10" s="350"/>
    </row>
    <row r="11" spans="1:62" s="282" customFormat="1" ht="10.050000000000001" customHeight="1">
      <c r="AJ11" s="279"/>
      <c r="AK11" s="279"/>
      <c r="AL11" s="279"/>
      <c r="AM11" s="279"/>
      <c r="AN11" s="279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  <c r="BI11" s="280"/>
      <c r="BJ11" s="280"/>
    </row>
    <row r="12" spans="1:62" ht="10.050000000000001" customHeight="1">
      <c r="AH12" s="266"/>
      <c r="AI12" s="266"/>
      <c r="AJ12" s="266"/>
      <c r="AK12" s="266"/>
      <c r="AL12" s="266"/>
      <c r="AM12" s="266"/>
      <c r="AN12" s="266"/>
      <c r="AO12" s="266"/>
      <c r="AP12" s="266"/>
      <c r="AQ12" s="266"/>
      <c r="AR12" s="266"/>
      <c r="AS12" s="266"/>
      <c r="AT12" s="266"/>
      <c r="AU12" s="266"/>
      <c r="AV12" s="266"/>
      <c r="AW12" s="266"/>
      <c r="AX12" s="266"/>
      <c r="AY12" s="266"/>
      <c r="AZ12" s="266"/>
      <c r="BA12" s="266"/>
      <c r="BB12" s="266"/>
      <c r="BC12" s="266"/>
      <c r="BD12" s="266"/>
      <c r="BE12" s="266"/>
      <c r="BF12" s="266"/>
      <c r="BG12" s="266"/>
      <c r="BH12" s="266"/>
    </row>
    <row r="13" spans="1:62" ht="10.050000000000001" customHeight="1">
      <c r="AH13" s="266"/>
      <c r="AI13" s="266"/>
      <c r="AJ13" s="266"/>
      <c r="AK13" s="266"/>
      <c r="AL13" s="266"/>
      <c r="AM13" s="266"/>
      <c r="AN13" s="266"/>
      <c r="AO13" s="266"/>
      <c r="AP13" s="266"/>
      <c r="AQ13" s="266"/>
      <c r="AR13" s="266"/>
      <c r="AS13" s="266"/>
      <c r="AT13" s="345" t="s">
        <v>26</v>
      </c>
      <c r="AU13" s="345"/>
      <c r="AV13" s="345"/>
      <c r="AW13" s="345"/>
      <c r="AX13" s="345"/>
      <c r="AY13" s="345"/>
      <c r="AZ13" s="345" t="s">
        <v>47</v>
      </c>
      <c r="BA13" s="345"/>
      <c r="BB13" s="345"/>
      <c r="BC13" s="345"/>
      <c r="BD13" s="345"/>
      <c r="BE13" s="345"/>
      <c r="BF13" s="345"/>
      <c r="BG13" s="345"/>
      <c r="BH13" s="345"/>
    </row>
    <row r="14" spans="1:62" ht="10.050000000000001" customHeight="1"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6"/>
      <c r="AS14" s="266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  <c r="BH14" s="345"/>
    </row>
    <row r="15" spans="1:62" s="266" customFormat="1" ht="10.050000000000001" customHeight="1">
      <c r="AT15" s="259"/>
      <c r="AU15" s="259"/>
      <c r="AV15" s="259"/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</row>
    <row r="16" spans="1:62" s="266" customFormat="1" ht="10.050000000000001" customHeight="1">
      <c r="R16" s="344" t="s">
        <v>31</v>
      </c>
      <c r="S16" s="344"/>
      <c r="T16" s="344"/>
      <c r="U16" s="344"/>
      <c r="V16" s="344" t="s">
        <v>32</v>
      </c>
      <c r="W16" s="345" t="s">
        <v>52</v>
      </c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345"/>
      <c r="AV16" s="259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</row>
    <row r="17" spans="4:60" s="266" customFormat="1" ht="10.050000000000001" customHeight="1">
      <c r="R17" s="344"/>
      <c r="S17" s="344"/>
      <c r="T17" s="344"/>
      <c r="U17" s="344"/>
      <c r="V17" s="344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5"/>
      <c r="AU17" s="345"/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</row>
    <row r="18" spans="4:60" s="266" customFormat="1" ht="10.050000000000001" customHeight="1">
      <c r="AT18" s="259"/>
      <c r="AU18" s="259"/>
      <c r="AV18" s="259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</row>
    <row r="19" spans="4:60" s="266" customFormat="1" ht="9.75" customHeight="1">
      <c r="D19" s="343" t="s">
        <v>70</v>
      </c>
      <c r="E19" s="343"/>
      <c r="F19" s="343"/>
      <c r="G19" s="343"/>
      <c r="H19" s="343"/>
      <c r="I19" s="343"/>
      <c r="J19" s="343"/>
      <c r="AT19" s="259"/>
      <c r="AU19" s="259"/>
      <c r="AV19" s="25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</row>
    <row r="20" spans="4:60" s="266" customFormat="1" ht="9.75" customHeight="1">
      <c r="D20" s="343"/>
      <c r="E20" s="343"/>
      <c r="F20" s="343"/>
      <c r="G20" s="343"/>
      <c r="H20" s="343"/>
      <c r="I20" s="343"/>
      <c r="J20" s="343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</row>
    <row r="21" spans="4:60" s="266" customFormat="1" ht="9.75" customHeight="1">
      <c r="W21" s="292"/>
      <c r="X21" s="292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292"/>
      <c r="AM21" s="292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</row>
    <row r="22" spans="4:60" ht="9.75" customHeight="1">
      <c r="G22" s="341" t="str">
        <f>IFERROR(VLOOKUP(V22,参加チーム名・チームＮｏ!$D$19:$F$24,3,FALSE),"")</f>
        <v>やましろジャンプ</v>
      </c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1"/>
      <c r="V22" s="352">
        <v>1</v>
      </c>
      <c r="W22" s="321"/>
      <c r="X22" s="321"/>
      <c r="Y22" s="321"/>
      <c r="Z22" s="321"/>
      <c r="AA22" s="321"/>
      <c r="AB22" s="321"/>
      <c r="AC22" s="321"/>
      <c r="AD22" s="321"/>
      <c r="AE22" s="5"/>
      <c r="AF22" s="5"/>
      <c r="AG22" s="5"/>
      <c r="AH22" s="321"/>
      <c r="AI22" s="321"/>
      <c r="AJ22" s="321"/>
      <c r="AK22" s="321"/>
      <c r="AL22" s="321"/>
      <c r="AM22" s="5"/>
      <c r="AN22" s="344">
        <v>3</v>
      </c>
      <c r="AO22" s="341" t="str">
        <f>IFERROR(VLOOKUP(AN22,参加チーム名・チームＮｏ!$D$19:$F$42,3,FALSE),"")</f>
        <v>城南中学校</v>
      </c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</row>
    <row r="23" spans="4:60" ht="9.75" customHeight="1"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1"/>
      <c r="V23" s="352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344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  <c r="BC23" s="341"/>
    </row>
    <row r="24" spans="4:60" ht="7.95" customHeight="1">
      <c r="G24" s="264"/>
      <c r="H24" s="264"/>
      <c r="I24" s="264"/>
      <c r="J24" s="351" t="str">
        <f>IFERROR(VLOOKUP(V22,参加チーム名・チームＮｏ!$D$19:$I$24,6,FALSE),"")</f>
        <v>ヤング2位</v>
      </c>
      <c r="K24" s="351"/>
      <c r="L24" s="351"/>
      <c r="M24" s="351"/>
      <c r="N24" s="351"/>
      <c r="O24" s="351"/>
      <c r="P24" s="351"/>
      <c r="Q24" s="351"/>
      <c r="R24" s="351"/>
      <c r="S24" s="270"/>
      <c r="T24" s="270"/>
      <c r="U24" s="270"/>
      <c r="V24" s="270"/>
      <c r="W24" s="270"/>
      <c r="X24" s="270"/>
      <c r="Y24" s="270"/>
      <c r="Z24" s="288"/>
      <c r="AA24" s="288"/>
      <c r="AB24" s="289"/>
      <c r="AC24" s="339">
        <v>21</v>
      </c>
      <c r="AD24" s="339"/>
      <c r="AE24" s="289"/>
      <c r="AF24" s="339">
        <v>11</v>
      </c>
      <c r="AG24" s="339"/>
      <c r="AH24" s="289"/>
      <c r="AI24" s="289"/>
      <c r="AJ24" s="289"/>
      <c r="AK24" s="260"/>
      <c r="AL24" s="260"/>
      <c r="AM24" s="260"/>
      <c r="AN24" s="264"/>
      <c r="AO24" s="264"/>
      <c r="AP24" s="264"/>
      <c r="AQ24" s="264"/>
      <c r="AR24" s="345" t="str">
        <f>IFERROR(VLOOKUP(AN22,参加チーム名・チームＮｏ!$D$19:$I$24,6,FALSE),"")</f>
        <v>中丹1位</v>
      </c>
      <c r="AS24" s="345"/>
      <c r="AT24" s="345"/>
      <c r="AU24" s="345"/>
      <c r="AV24" s="345"/>
      <c r="AW24" s="345"/>
      <c r="AX24" s="345"/>
      <c r="AY24" s="345"/>
      <c r="AZ24" s="345"/>
      <c r="BA24" s="264"/>
      <c r="BB24" s="264"/>
      <c r="BC24" s="264"/>
    </row>
    <row r="25" spans="4:60" ht="7.95" customHeight="1">
      <c r="G25" s="264"/>
      <c r="H25" s="264"/>
      <c r="I25" s="264"/>
      <c r="J25" s="351"/>
      <c r="K25" s="351"/>
      <c r="L25" s="351"/>
      <c r="M25" s="351"/>
      <c r="N25" s="351"/>
      <c r="O25" s="351"/>
      <c r="P25" s="351"/>
      <c r="Q25" s="351"/>
      <c r="R25" s="351"/>
      <c r="S25" s="270"/>
      <c r="T25" s="270"/>
      <c r="U25" s="270"/>
      <c r="V25" s="270"/>
      <c r="W25" s="270"/>
      <c r="X25" s="270"/>
      <c r="Y25" s="270"/>
      <c r="Z25" s="288"/>
      <c r="AA25" s="288"/>
      <c r="AB25" s="289"/>
      <c r="AC25" s="339"/>
      <c r="AD25" s="339"/>
      <c r="AE25" s="290"/>
      <c r="AF25" s="339"/>
      <c r="AG25" s="339"/>
      <c r="AH25" s="289"/>
      <c r="AI25" s="289"/>
      <c r="AJ25" s="289"/>
      <c r="AK25" s="260"/>
      <c r="AL25" s="260"/>
      <c r="AM25" s="260"/>
      <c r="AN25" s="264"/>
      <c r="AO25" s="264"/>
      <c r="AP25" s="264"/>
      <c r="AQ25" s="264"/>
      <c r="AR25" s="345"/>
      <c r="AS25" s="345"/>
      <c r="AT25" s="345"/>
      <c r="AU25" s="345"/>
      <c r="AV25" s="345"/>
      <c r="AW25" s="345"/>
      <c r="AX25" s="345"/>
      <c r="AY25" s="345"/>
      <c r="AZ25" s="345"/>
      <c r="BA25" s="264"/>
      <c r="BB25" s="264"/>
      <c r="BC25" s="264"/>
    </row>
    <row r="26" spans="4:60" ht="7.95" customHeight="1"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4"/>
      <c r="Y26" s="264"/>
      <c r="Z26" s="340">
        <v>2</v>
      </c>
      <c r="AA26" s="340"/>
      <c r="AB26" s="291"/>
      <c r="AC26" s="339"/>
      <c r="AD26" s="339"/>
      <c r="AE26" s="291"/>
      <c r="AF26" s="339"/>
      <c r="AG26" s="339"/>
      <c r="AH26" s="291"/>
      <c r="AI26" s="340">
        <v>0</v>
      </c>
      <c r="AJ26" s="340"/>
      <c r="AK26" s="264"/>
      <c r="AL26" s="264"/>
      <c r="AM26" s="264"/>
      <c r="AN26" s="264"/>
      <c r="AO26" s="264"/>
      <c r="AP26" s="264"/>
      <c r="AQ26" s="264"/>
      <c r="AR26" s="264"/>
      <c r="AS26" s="264"/>
      <c r="AT26" s="264"/>
      <c r="AU26" s="264"/>
      <c r="AV26" s="264"/>
      <c r="AW26" s="264"/>
      <c r="AX26" s="264"/>
      <c r="AY26" s="264"/>
      <c r="AZ26" s="264"/>
      <c r="BA26" s="264"/>
      <c r="BB26" s="264"/>
      <c r="BC26" s="264"/>
    </row>
    <row r="27" spans="4:60" ht="7.95" customHeight="1">
      <c r="G27" s="264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340"/>
      <c r="AA27" s="340"/>
      <c r="AB27" s="291"/>
      <c r="AC27" s="339"/>
      <c r="AD27" s="339"/>
      <c r="AE27" s="291"/>
      <c r="AF27" s="339"/>
      <c r="AG27" s="339"/>
      <c r="AH27" s="291"/>
      <c r="AI27" s="340"/>
      <c r="AJ27" s="340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</row>
    <row r="28" spans="4:60" ht="7.95" customHeight="1"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91"/>
      <c r="AA28" s="291"/>
      <c r="AB28" s="291"/>
      <c r="AC28" s="339">
        <v>21</v>
      </c>
      <c r="AD28" s="339"/>
      <c r="AE28" s="291"/>
      <c r="AF28" s="339">
        <v>13</v>
      </c>
      <c r="AG28" s="339"/>
      <c r="AH28" s="291"/>
      <c r="AI28" s="291"/>
      <c r="AJ28" s="291"/>
      <c r="AK28" s="264"/>
      <c r="AL28" s="264"/>
      <c r="AM28" s="264"/>
      <c r="AN28" s="264"/>
      <c r="AO28" s="264"/>
      <c r="AP28" s="264"/>
      <c r="AQ28" s="264"/>
      <c r="AR28" s="264"/>
      <c r="AS28" s="264"/>
      <c r="AT28" s="264"/>
      <c r="AU28" s="264"/>
      <c r="AV28" s="264"/>
      <c r="AW28" s="264"/>
      <c r="AX28" s="264"/>
      <c r="AY28" s="264"/>
      <c r="AZ28" s="264"/>
      <c r="BA28" s="264"/>
      <c r="BB28" s="264"/>
      <c r="BC28" s="264"/>
    </row>
    <row r="29" spans="4:60" ht="7.95" customHeight="1"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91"/>
      <c r="AA29" s="291"/>
      <c r="AB29" s="291"/>
      <c r="AC29" s="339"/>
      <c r="AD29" s="339"/>
      <c r="AE29" s="290"/>
      <c r="AF29" s="339"/>
      <c r="AG29" s="339"/>
      <c r="AH29" s="291"/>
      <c r="AI29" s="291"/>
      <c r="AJ29" s="291"/>
      <c r="AK29" s="264"/>
      <c r="AL29" s="264"/>
      <c r="AM29" s="264"/>
      <c r="AN29" s="264"/>
      <c r="AO29" s="264"/>
      <c r="AP29" s="264"/>
      <c r="AQ29" s="264"/>
      <c r="AR29" s="264"/>
      <c r="AS29" s="264"/>
      <c r="AT29" s="264"/>
      <c r="AU29" s="264"/>
      <c r="AV29" s="264"/>
      <c r="AW29" s="264"/>
      <c r="AX29" s="264"/>
      <c r="AY29" s="264"/>
      <c r="AZ29" s="264"/>
      <c r="BA29" s="264"/>
      <c r="BB29" s="264"/>
      <c r="BC29" s="264"/>
    </row>
    <row r="30" spans="4:60" ht="7.95" customHeight="1">
      <c r="X30" s="266"/>
      <c r="Y30" s="266"/>
      <c r="Z30" s="292"/>
      <c r="AA30" s="292"/>
      <c r="AB30" s="292"/>
      <c r="AC30" s="292"/>
      <c r="AD30" s="292"/>
      <c r="AE30" s="292"/>
      <c r="AF30" s="293"/>
      <c r="AG30" s="293"/>
      <c r="AH30" s="292"/>
      <c r="AI30" s="292"/>
      <c r="AJ30" s="292"/>
      <c r="AK30" s="266"/>
      <c r="AL30" s="266"/>
    </row>
    <row r="31" spans="4:60" ht="7.95" customHeight="1">
      <c r="Z31" s="292"/>
      <c r="AA31" s="292"/>
      <c r="AB31" s="292"/>
      <c r="AC31" s="292"/>
      <c r="AD31" s="292"/>
      <c r="AE31" s="292"/>
      <c r="AF31" s="293"/>
      <c r="AG31" s="293"/>
      <c r="AH31" s="292"/>
      <c r="AI31" s="292"/>
      <c r="AJ31" s="292"/>
    </row>
    <row r="32" spans="4:60" ht="9.75" customHeight="1">
      <c r="D32" s="343" t="s">
        <v>71</v>
      </c>
      <c r="E32" s="343"/>
      <c r="F32" s="343"/>
      <c r="G32" s="343"/>
      <c r="H32" s="343"/>
      <c r="I32" s="343"/>
      <c r="J32" s="343"/>
      <c r="Z32" s="292"/>
      <c r="AA32" s="292"/>
      <c r="AB32" s="292"/>
      <c r="AC32" s="292"/>
      <c r="AD32" s="292"/>
      <c r="AE32" s="293"/>
      <c r="AF32" s="293"/>
      <c r="AG32" s="293"/>
      <c r="AH32" s="292"/>
      <c r="AI32" s="292"/>
      <c r="AJ32" s="292"/>
    </row>
    <row r="33" spans="4:55" ht="9.75" customHeight="1">
      <c r="D33" s="343"/>
      <c r="E33" s="343"/>
      <c r="F33" s="343"/>
      <c r="G33" s="343"/>
      <c r="H33" s="343"/>
      <c r="I33" s="343"/>
      <c r="J33" s="343"/>
      <c r="Z33" s="292"/>
      <c r="AA33" s="292"/>
      <c r="AB33" s="292"/>
      <c r="AC33" s="292"/>
      <c r="AD33" s="292"/>
      <c r="AE33" s="293"/>
      <c r="AF33" s="293"/>
      <c r="AG33" s="293"/>
      <c r="AH33" s="292"/>
      <c r="AI33" s="292"/>
      <c r="AJ33" s="292"/>
    </row>
    <row r="34" spans="4:55" ht="9.75" customHeight="1">
      <c r="X34" s="266"/>
      <c r="Y34" s="266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  <c r="AJ34" s="292"/>
      <c r="AK34" s="266"/>
      <c r="AL34" s="266"/>
    </row>
    <row r="35" spans="4:55" ht="9.75" customHeight="1">
      <c r="G35" s="341" t="str">
        <f>IFERROR(VLOOKUP(V35,参加チーム名・チームＮｏ!$D$19:$F$24,3,FALSE),"")</f>
        <v>槇島中学校</v>
      </c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1"/>
      <c r="V35" s="344">
        <v>2</v>
      </c>
      <c r="W35" s="264"/>
      <c r="X35" s="264"/>
      <c r="Y35" s="264"/>
      <c r="Z35" s="294"/>
      <c r="AA35" s="294"/>
      <c r="AB35" s="294"/>
      <c r="AC35" s="294"/>
      <c r="AD35" s="294"/>
      <c r="AE35" s="5"/>
      <c r="AF35" s="5"/>
      <c r="AG35" s="5"/>
      <c r="AH35" s="294"/>
      <c r="AI35" s="294"/>
      <c r="AJ35" s="294"/>
      <c r="AK35" s="264"/>
      <c r="AL35" s="264"/>
      <c r="AM35" s="264"/>
      <c r="AN35" s="344">
        <v>4</v>
      </c>
      <c r="AO35" s="341" t="str">
        <f>IFERROR(VLOOKUP(AN35,参加チーム名・チームＮｏ!$D$19:$F$42,3,FALSE),"")</f>
        <v>Ｗｉｎｄｓ</v>
      </c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</row>
    <row r="36" spans="4:55" ht="9.75" customHeight="1"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1"/>
      <c r="V36" s="344"/>
      <c r="W36" s="264"/>
      <c r="X36" s="260"/>
      <c r="Y36" s="260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260"/>
      <c r="AL36" s="260"/>
      <c r="AM36" s="264"/>
      <c r="AN36" s="344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  <c r="BB36" s="341"/>
      <c r="BC36" s="341"/>
    </row>
    <row r="37" spans="4:55" ht="7.95" customHeight="1">
      <c r="G37" s="264"/>
      <c r="H37" s="264"/>
      <c r="I37" s="264"/>
      <c r="J37" s="351" t="str">
        <f>IFERROR(VLOOKUP(V35,参加チーム名・チームＮｏ!$D$19:$I$24,6,FALSE),"")</f>
        <v>山城1位</v>
      </c>
      <c r="K37" s="351"/>
      <c r="L37" s="351"/>
      <c r="M37" s="351"/>
      <c r="N37" s="351"/>
      <c r="O37" s="351"/>
      <c r="P37" s="351"/>
      <c r="Q37" s="351"/>
      <c r="R37" s="351"/>
      <c r="S37" s="264"/>
      <c r="T37" s="264"/>
      <c r="U37" s="264"/>
      <c r="V37" s="264"/>
      <c r="W37" s="264"/>
      <c r="X37" s="260"/>
      <c r="Y37" s="260"/>
      <c r="Z37" s="289"/>
      <c r="AA37" s="289"/>
      <c r="AB37" s="289"/>
      <c r="AC37" s="339">
        <v>21</v>
      </c>
      <c r="AD37" s="339"/>
      <c r="AE37" s="289"/>
      <c r="AF37" s="339">
        <v>14</v>
      </c>
      <c r="AG37" s="339"/>
      <c r="AH37" s="289"/>
      <c r="AI37" s="289"/>
      <c r="AJ37" s="289"/>
      <c r="AK37" s="260"/>
      <c r="AL37" s="260"/>
      <c r="AM37" s="264"/>
      <c r="AN37" s="264"/>
      <c r="AO37" s="264"/>
      <c r="AP37" s="264"/>
      <c r="AQ37" s="264"/>
      <c r="AR37" s="345" t="str">
        <f>IFERROR(VLOOKUP(AN35,参加チーム名・チームＮｏ!$D$19:$I$24,6,FALSE),"")</f>
        <v>ヤング1位</v>
      </c>
      <c r="AS37" s="345"/>
      <c r="AT37" s="345"/>
      <c r="AU37" s="345"/>
      <c r="AV37" s="345"/>
      <c r="AW37" s="345"/>
      <c r="AX37" s="345"/>
      <c r="AY37" s="345"/>
      <c r="AZ37" s="345"/>
      <c r="BA37" s="264"/>
      <c r="BB37" s="264"/>
      <c r="BC37" s="264"/>
    </row>
    <row r="38" spans="4:55" ht="7.95" customHeight="1">
      <c r="G38" s="264"/>
      <c r="H38" s="264"/>
      <c r="I38" s="264"/>
      <c r="J38" s="351"/>
      <c r="K38" s="351"/>
      <c r="L38" s="351"/>
      <c r="M38" s="351"/>
      <c r="N38" s="351"/>
      <c r="O38" s="351"/>
      <c r="P38" s="351"/>
      <c r="Q38" s="351"/>
      <c r="R38" s="351"/>
      <c r="S38" s="264"/>
      <c r="T38" s="264"/>
      <c r="U38" s="264"/>
      <c r="V38" s="264"/>
      <c r="W38" s="264"/>
      <c r="X38" s="260"/>
      <c r="Y38" s="260"/>
      <c r="Z38" s="289"/>
      <c r="AA38" s="289"/>
      <c r="AB38" s="289"/>
      <c r="AC38" s="339"/>
      <c r="AD38" s="339"/>
      <c r="AE38" s="290"/>
      <c r="AF38" s="339"/>
      <c r="AG38" s="339"/>
      <c r="AH38" s="289"/>
      <c r="AI38" s="289"/>
      <c r="AJ38" s="289"/>
      <c r="AK38" s="260"/>
      <c r="AL38" s="260"/>
      <c r="AM38" s="264"/>
      <c r="AN38" s="264"/>
      <c r="AO38" s="264"/>
      <c r="AP38" s="264"/>
      <c r="AQ38" s="264"/>
      <c r="AR38" s="345"/>
      <c r="AS38" s="345"/>
      <c r="AT38" s="345"/>
      <c r="AU38" s="345"/>
      <c r="AV38" s="345"/>
      <c r="AW38" s="345"/>
      <c r="AX38" s="345"/>
      <c r="AY38" s="345"/>
      <c r="AZ38" s="345"/>
      <c r="BA38" s="264"/>
      <c r="BB38" s="264"/>
      <c r="BC38" s="264"/>
    </row>
    <row r="39" spans="4:55" ht="7.95" customHeight="1"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340">
        <v>1</v>
      </c>
      <c r="AA39" s="340"/>
      <c r="AB39" s="291"/>
      <c r="AC39" s="339">
        <v>16</v>
      </c>
      <c r="AD39" s="339"/>
      <c r="AE39" s="291"/>
      <c r="AF39" s="339">
        <v>21</v>
      </c>
      <c r="AG39" s="339"/>
      <c r="AH39" s="291"/>
      <c r="AI39" s="340">
        <v>2</v>
      </c>
      <c r="AJ39" s="340"/>
      <c r="AK39" s="264"/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</row>
    <row r="40" spans="4:55" ht="7.95" customHeight="1"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340"/>
      <c r="AA40" s="340"/>
      <c r="AB40" s="291"/>
      <c r="AC40" s="339"/>
      <c r="AD40" s="339"/>
      <c r="AE40" s="290"/>
      <c r="AF40" s="339"/>
      <c r="AG40" s="339"/>
      <c r="AH40" s="291"/>
      <c r="AI40" s="340"/>
      <c r="AJ40" s="340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</row>
    <row r="41" spans="4:55" ht="7.95" customHeight="1"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  <c r="Y41" s="264"/>
      <c r="Z41" s="291"/>
      <c r="AA41" s="291"/>
      <c r="AB41" s="291"/>
      <c r="AC41" s="339">
        <v>9</v>
      </c>
      <c r="AD41" s="339"/>
      <c r="AE41" s="291"/>
      <c r="AF41" s="339">
        <v>15</v>
      </c>
      <c r="AG41" s="339"/>
      <c r="AH41" s="291"/>
      <c r="AI41" s="291"/>
      <c r="AJ41" s="291"/>
      <c r="AK41" s="264"/>
      <c r="AL41" s="264"/>
      <c r="AM41" s="264"/>
      <c r="AN41" s="264"/>
      <c r="AO41" s="264"/>
      <c r="AP41" s="264"/>
      <c r="AQ41" s="264"/>
      <c r="AR41" s="264"/>
      <c r="AS41" s="264"/>
      <c r="AT41" s="264"/>
      <c r="AU41" s="264"/>
      <c r="AV41" s="264"/>
      <c r="AW41" s="264"/>
      <c r="AX41" s="264"/>
      <c r="AY41" s="264"/>
      <c r="AZ41" s="264"/>
      <c r="BA41" s="264"/>
      <c r="BB41" s="264"/>
      <c r="BC41" s="264"/>
    </row>
    <row r="42" spans="4:55" ht="7.95" customHeight="1">
      <c r="G42" s="264"/>
      <c r="H42" s="264"/>
      <c r="I42" s="264"/>
      <c r="J42" s="264"/>
      <c r="K42" s="264"/>
      <c r="L42" s="264"/>
      <c r="M42" s="264"/>
      <c r="N42" s="264"/>
      <c r="O42" s="264"/>
      <c r="P42" s="264"/>
      <c r="Q42" s="264"/>
      <c r="R42" s="264"/>
      <c r="S42" s="264"/>
      <c r="T42" s="264"/>
      <c r="U42" s="264"/>
      <c r="V42" s="264"/>
      <c r="W42" s="264"/>
      <c r="X42" s="264"/>
      <c r="Y42" s="264"/>
      <c r="Z42" s="291"/>
      <c r="AA42" s="291"/>
      <c r="AB42" s="291"/>
      <c r="AC42" s="339"/>
      <c r="AD42" s="339"/>
      <c r="AE42" s="290"/>
      <c r="AF42" s="339"/>
      <c r="AG42" s="339"/>
      <c r="AH42" s="291"/>
      <c r="AI42" s="291"/>
      <c r="AJ42" s="291"/>
      <c r="AK42" s="264"/>
      <c r="AL42" s="264"/>
      <c r="AM42" s="264"/>
      <c r="AN42" s="264"/>
      <c r="AO42" s="264"/>
      <c r="AP42" s="264"/>
      <c r="AQ42" s="264"/>
      <c r="AR42" s="264"/>
      <c r="AS42" s="264"/>
      <c r="AT42" s="264"/>
      <c r="AU42" s="264"/>
      <c r="AV42" s="264"/>
      <c r="AW42" s="264"/>
      <c r="AX42" s="264"/>
      <c r="AY42" s="264"/>
      <c r="AZ42" s="264"/>
      <c r="BA42" s="264"/>
      <c r="BB42" s="264"/>
      <c r="BC42" s="264"/>
    </row>
    <row r="43" spans="4:55" ht="7.95" customHeight="1">
      <c r="X43" s="266"/>
      <c r="Y43" s="266"/>
      <c r="Z43" s="292"/>
      <c r="AA43" s="292"/>
      <c r="AB43" s="292"/>
      <c r="AC43" s="292"/>
      <c r="AD43" s="292"/>
      <c r="AE43" s="292"/>
      <c r="AF43" s="293"/>
      <c r="AG43" s="293"/>
      <c r="AH43" s="292"/>
      <c r="AI43" s="292"/>
      <c r="AJ43" s="292"/>
      <c r="AK43" s="266"/>
      <c r="AL43" s="266"/>
    </row>
    <row r="44" spans="4:55" ht="7.95" customHeight="1">
      <c r="Z44" s="292"/>
      <c r="AA44" s="292"/>
      <c r="AB44" s="292"/>
      <c r="AC44" s="292"/>
      <c r="AD44" s="292"/>
      <c r="AE44" s="293"/>
      <c r="AF44" s="293"/>
      <c r="AG44" s="293"/>
      <c r="AH44" s="292"/>
      <c r="AI44" s="292"/>
      <c r="AJ44" s="292"/>
    </row>
    <row r="45" spans="4:55" ht="9.75" customHeight="1">
      <c r="D45" s="343" t="s">
        <v>72</v>
      </c>
      <c r="E45" s="343"/>
      <c r="F45" s="343"/>
      <c r="G45" s="343"/>
      <c r="H45" s="343"/>
      <c r="I45" s="343"/>
      <c r="J45" s="343"/>
      <c r="Z45" s="292"/>
      <c r="AA45" s="292"/>
      <c r="AB45" s="292"/>
      <c r="AC45" s="292"/>
      <c r="AD45" s="292"/>
      <c r="AE45" s="293"/>
      <c r="AF45" s="293"/>
      <c r="AG45" s="293"/>
      <c r="AH45" s="292"/>
      <c r="AI45" s="292"/>
      <c r="AJ45" s="292"/>
    </row>
    <row r="46" spans="4:55" ht="9.75" customHeight="1">
      <c r="D46" s="343"/>
      <c r="E46" s="343"/>
      <c r="F46" s="343"/>
      <c r="G46" s="343"/>
      <c r="H46" s="343"/>
      <c r="I46" s="343"/>
      <c r="J46" s="343"/>
      <c r="Z46" s="292"/>
      <c r="AA46" s="292"/>
      <c r="AB46" s="292"/>
      <c r="AC46" s="292"/>
      <c r="AD46" s="292"/>
      <c r="AE46" s="293"/>
      <c r="AF46" s="293"/>
      <c r="AG46" s="293"/>
      <c r="AH46" s="292"/>
      <c r="AI46" s="292"/>
      <c r="AJ46" s="292"/>
    </row>
    <row r="47" spans="4:55" ht="9.75" customHeight="1">
      <c r="X47" s="266"/>
      <c r="Y47" s="266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66"/>
      <c r="AL47" s="266"/>
    </row>
    <row r="48" spans="4:55" ht="9.75" customHeight="1">
      <c r="G48" s="341" t="str">
        <f>IFERROR(VLOOKUP(V48,参加チーム名・チームＮｏ!$D$19:$F$24,3,FALSE),"")</f>
        <v>樫原中学校</v>
      </c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4">
        <v>5</v>
      </c>
      <c r="W48" s="264"/>
      <c r="X48" s="264"/>
      <c r="Y48" s="264"/>
      <c r="Z48" s="294"/>
      <c r="AA48" s="294"/>
      <c r="AB48" s="294"/>
      <c r="AC48" s="294"/>
      <c r="AD48" s="294"/>
      <c r="AE48" s="5"/>
      <c r="AF48" s="5"/>
      <c r="AG48" s="5"/>
      <c r="AH48" s="294"/>
      <c r="AI48" s="294"/>
      <c r="AJ48" s="294"/>
      <c r="AK48" s="264"/>
      <c r="AL48" s="264"/>
      <c r="AM48" s="264"/>
      <c r="AN48" s="344">
        <v>1</v>
      </c>
      <c r="AO48" s="341" t="str">
        <f>IFERROR(VLOOKUP(AN48,参加チーム名・チームＮｏ!$D$19:$F$42,3,FALSE),"")</f>
        <v>やましろジャンプ</v>
      </c>
      <c r="AP48" s="341"/>
      <c r="AQ48" s="341"/>
      <c r="AR48" s="341"/>
      <c r="AS48" s="341"/>
      <c r="AT48" s="341"/>
      <c r="AU48" s="341"/>
      <c r="AV48" s="341"/>
      <c r="AW48" s="341"/>
      <c r="AX48" s="341"/>
      <c r="AY48" s="341"/>
      <c r="AZ48" s="341"/>
      <c r="BA48" s="341"/>
      <c r="BB48" s="341"/>
      <c r="BC48" s="341"/>
    </row>
    <row r="49" spans="4:55" ht="9.75" customHeight="1">
      <c r="G49" s="341"/>
      <c r="H49" s="341"/>
      <c r="I49" s="341"/>
      <c r="J49" s="341"/>
      <c r="K49" s="341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4"/>
      <c r="W49" s="264"/>
      <c r="X49" s="260"/>
      <c r="Y49" s="260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260"/>
      <c r="AL49" s="260"/>
      <c r="AM49" s="264"/>
      <c r="AN49" s="344"/>
      <c r="AO49" s="341"/>
      <c r="AP49" s="341"/>
      <c r="AQ49" s="341"/>
      <c r="AR49" s="341"/>
      <c r="AS49" s="341"/>
      <c r="AT49" s="341"/>
      <c r="AU49" s="341"/>
      <c r="AV49" s="341"/>
      <c r="AW49" s="341"/>
      <c r="AX49" s="341"/>
      <c r="AY49" s="341"/>
      <c r="AZ49" s="341"/>
      <c r="BA49" s="341"/>
      <c r="BB49" s="341"/>
      <c r="BC49" s="341"/>
    </row>
    <row r="50" spans="4:55" ht="7.95" customHeight="1">
      <c r="G50" s="264"/>
      <c r="H50" s="264"/>
      <c r="I50" s="264"/>
      <c r="J50" s="345" t="str">
        <f>IFERROR(VLOOKUP(V48,参加チーム名・チームＮｏ!$D$19:$I$24,6,FALSE),"")</f>
        <v>京都市</v>
      </c>
      <c r="K50" s="345"/>
      <c r="L50" s="345"/>
      <c r="M50" s="345"/>
      <c r="N50" s="345"/>
      <c r="O50" s="345"/>
      <c r="P50" s="345"/>
      <c r="Q50" s="345"/>
      <c r="R50" s="345"/>
      <c r="S50" s="264"/>
      <c r="T50" s="264"/>
      <c r="U50" s="264"/>
      <c r="V50" s="264"/>
      <c r="W50" s="264"/>
      <c r="X50" s="260"/>
      <c r="Y50" s="260"/>
      <c r="Z50" s="289"/>
      <c r="AA50" s="289"/>
      <c r="AB50" s="289"/>
      <c r="AC50" s="339">
        <v>21</v>
      </c>
      <c r="AD50" s="339"/>
      <c r="AE50" s="289"/>
      <c r="AF50" s="339">
        <v>18</v>
      </c>
      <c r="AG50" s="339"/>
      <c r="AH50" s="289"/>
      <c r="AI50" s="289"/>
      <c r="AJ50" s="289"/>
      <c r="AK50" s="260"/>
      <c r="AL50" s="260"/>
      <c r="AM50" s="264"/>
      <c r="AN50" s="264"/>
      <c r="AO50" s="264"/>
      <c r="AP50" s="264"/>
      <c r="AQ50" s="264"/>
      <c r="AR50" s="345" t="str">
        <f>IFERROR(VLOOKUP(AN48,参加チーム名・チームＮｏ!$D$19:$I$24,6,FALSE),"")</f>
        <v>ヤング2位</v>
      </c>
      <c r="AS50" s="345"/>
      <c r="AT50" s="345"/>
      <c r="AU50" s="345"/>
      <c r="AV50" s="345"/>
      <c r="AW50" s="345"/>
      <c r="AX50" s="345"/>
      <c r="AY50" s="345"/>
      <c r="AZ50" s="345"/>
      <c r="BA50" s="264"/>
      <c r="BB50" s="264"/>
      <c r="BC50" s="264"/>
    </row>
    <row r="51" spans="4:55" ht="7.95" customHeight="1">
      <c r="G51" s="264"/>
      <c r="H51" s="264"/>
      <c r="I51" s="264"/>
      <c r="J51" s="345"/>
      <c r="K51" s="345"/>
      <c r="L51" s="345"/>
      <c r="M51" s="345"/>
      <c r="N51" s="345"/>
      <c r="O51" s="345"/>
      <c r="P51" s="345"/>
      <c r="Q51" s="345"/>
      <c r="R51" s="345"/>
      <c r="S51" s="264"/>
      <c r="T51" s="264"/>
      <c r="U51" s="264"/>
      <c r="V51" s="264"/>
      <c r="W51" s="264"/>
      <c r="X51" s="260"/>
      <c r="Y51" s="260"/>
      <c r="Z51" s="289"/>
      <c r="AA51" s="289"/>
      <c r="AB51" s="289"/>
      <c r="AC51" s="339"/>
      <c r="AD51" s="339"/>
      <c r="AE51" s="290"/>
      <c r="AF51" s="339"/>
      <c r="AG51" s="339"/>
      <c r="AH51" s="289"/>
      <c r="AI51" s="289"/>
      <c r="AJ51" s="289"/>
      <c r="AK51" s="260"/>
      <c r="AL51" s="260"/>
      <c r="AM51" s="264"/>
      <c r="AN51" s="264"/>
      <c r="AO51" s="264"/>
      <c r="AP51" s="264"/>
      <c r="AQ51" s="264"/>
      <c r="AR51" s="345"/>
      <c r="AS51" s="345"/>
      <c r="AT51" s="345"/>
      <c r="AU51" s="345"/>
      <c r="AV51" s="345"/>
      <c r="AW51" s="345"/>
      <c r="AX51" s="345"/>
      <c r="AY51" s="345"/>
      <c r="AZ51" s="345"/>
      <c r="BA51" s="264"/>
      <c r="BB51" s="264"/>
      <c r="BC51" s="264"/>
    </row>
    <row r="52" spans="4:55" ht="7.95" customHeight="1"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264"/>
      <c r="V52" s="264"/>
      <c r="W52" s="264"/>
      <c r="X52" s="264"/>
      <c r="Y52" s="264"/>
      <c r="Z52" s="340">
        <v>2</v>
      </c>
      <c r="AA52" s="340"/>
      <c r="AB52" s="291"/>
      <c r="AC52" s="339"/>
      <c r="AD52" s="339"/>
      <c r="AE52" s="291"/>
      <c r="AF52" s="339"/>
      <c r="AG52" s="339"/>
      <c r="AH52" s="291"/>
      <c r="AI52" s="340">
        <v>0</v>
      </c>
      <c r="AJ52" s="340"/>
      <c r="AK52" s="264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</row>
    <row r="53" spans="4:55" ht="7.95" customHeight="1"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340"/>
      <c r="AA53" s="340"/>
      <c r="AB53" s="291"/>
      <c r="AC53" s="339"/>
      <c r="AD53" s="339"/>
      <c r="AE53" s="291"/>
      <c r="AF53" s="339"/>
      <c r="AG53" s="339"/>
      <c r="AH53" s="291"/>
      <c r="AI53" s="340"/>
      <c r="AJ53" s="340"/>
      <c r="AK53" s="264"/>
      <c r="AL53" s="264"/>
      <c r="AM53" s="264"/>
      <c r="AN53" s="264"/>
      <c r="AO53" s="264"/>
      <c r="AP53" s="264"/>
      <c r="AQ53" s="264"/>
      <c r="AR53" s="264"/>
      <c r="AS53" s="264"/>
      <c r="AT53" s="264"/>
      <c r="AU53" s="264"/>
      <c r="AV53" s="264"/>
      <c r="AW53" s="264"/>
      <c r="AX53" s="264"/>
      <c r="AY53" s="264"/>
      <c r="AZ53" s="264"/>
      <c r="BA53" s="264"/>
      <c r="BB53" s="264"/>
      <c r="BC53" s="264"/>
    </row>
    <row r="54" spans="4:55" ht="7.95" customHeight="1">
      <c r="G54" s="264"/>
      <c r="H54" s="264"/>
      <c r="I54" s="264"/>
      <c r="J54" s="264"/>
      <c r="K54" s="264"/>
      <c r="L54" s="264"/>
      <c r="M54" s="264"/>
      <c r="N54" s="264"/>
      <c r="O54" s="264"/>
      <c r="P54" s="264"/>
      <c r="Q54" s="264"/>
      <c r="R54" s="264"/>
      <c r="S54" s="264"/>
      <c r="T54" s="264"/>
      <c r="U54" s="264"/>
      <c r="V54" s="264"/>
      <c r="W54" s="264"/>
      <c r="X54" s="264"/>
      <c r="Y54" s="264"/>
      <c r="Z54" s="291"/>
      <c r="AA54" s="291"/>
      <c r="AB54" s="291"/>
      <c r="AC54" s="339">
        <v>21</v>
      </c>
      <c r="AD54" s="339"/>
      <c r="AE54" s="291"/>
      <c r="AF54" s="339">
        <v>17</v>
      </c>
      <c r="AG54" s="339"/>
      <c r="AH54" s="291"/>
      <c r="AI54" s="291"/>
      <c r="AJ54" s="291"/>
      <c r="AK54" s="264"/>
      <c r="AL54" s="264"/>
      <c r="AM54" s="264"/>
      <c r="AN54" s="264"/>
      <c r="AO54" s="264"/>
      <c r="AP54" s="264"/>
      <c r="AQ54" s="264"/>
      <c r="AR54" s="264"/>
      <c r="AS54" s="264"/>
      <c r="AT54" s="264"/>
      <c r="AU54" s="264"/>
      <c r="AV54" s="264"/>
      <c r="AW54" s="264"/>
      <c r="AX54" s="264"/>
      <c r="AY54" s="264"/>
      <c r="AZ54" s="264"/>
      <c r="BA54" s="264"/>
      <c r="BB54" s="264"/>
      <c r="BC54" s="264"/>
    </row>
    <row r="55" spans="4:55" ht="7.95" customHeight="1">
      <c r="G55" s="264"/>
      <c r="H55" s="264"/>
      <c r="I55" s="264"/>
      <c r="J55" s="264"/>
      <c r="K55" s="264"/>
      <c r="L55" s="264"/>
      <c r="M55" s="264"/>
      <c r="N55" s="264"/>
      <c r="O55" s="264"/>
      <c r="P55" s="264"/>
      <c r="Q55" s="264"/>
      <c r="R55" s="264"/>
      <c r="S55" s="264"/>
      <c r="T55" s="264"/>
      <c r="U55" s="264"/>
      <c r="V55" s="264"/>
      <c r="W55" s="264"/>
      <c r="X55" s="264"/>
      <c r="Y55" s="264"/>
      <c r="Z55" s="291"/>
      <c r="AA55" s="291"/>
      <c r="AB55" s="291"/>
      <c r="AC55" s="339"/>
      <c r="AD55" s="339"/>
      <c r="AE55" s="290"/>
      <c r="AF55" s="339"/>
      <c r="AG55" s="339"/>
      <c r="AH55" s="291"/>
      <c r="AI55" s="291"/>
      <c r="AJ55" s="291"/>
      <c r="AK55" s="264"/>
      <c r="AL55" s="264"/>
      <c r="AM55" s="264"/>
      <c r="AN55" s="264"/>
      <c r="AO55" s="264"/>
      <c r="AP55" s="264"/>
      <c r="AQ55" s="264"/>
      <c r="AR55" s="264"/>
      <c r="AS55" s="264"/>
      <c r="AT55" s="264"/>
      <c r="AU55" s="264"/>
      <c r="AV55" s="264"/>
      <c r="AW55" s="264"/>
      <c r="AX55" s="264"/>
      <c r="AY55" s="264"/>
      <c r="AZ55" s="264"/>
      <c r="BA55" s="264"/>
      <c r="BB55" s="264"/>
      <c r="BC55" s="264"/>
    </row>
    <row r="56" spans="4:55" s="266" customFormat="1" ht="7.95" customHeight="1">
      <c r="G56" s="264"/>
      <c r="H56" s="264"/>
      <c r="I56" s="264"/>
      <c r="J56" s="264"/>
      <c r="K56" s="264"/>
      <c r="L56" s="264"/>
      <c r="M56" s="264"/>
      <c r="N56" s="264"/>
      <c r="O56" s="264"/>
      <c r="P56" s="264"/>
      <c r="Q56" s="264"/>
      <c r="R56" s="264"/>
      <c r="S56" s="264"/>
      <c r="T56" s="264"/>
      <c r="U56" s="264"/>
      <c r="V56" s="264"/>
      <c r="W56" s="264"/>
      <c r="X56" s="264"/>
      <c r="Y56" s="264"/>
      <c r="Z56" s="294"/>
      <c r="AA56" s="294"/>
      <c r="AB56" s="294"/>
      <c r="AC56" s="5"/>
      <c r="AD56" s="5"/>
      <c r="AE56" s="5"/>
      <c r="AF56" s="5"/>
      <c r="AG56" s="5"/>
      <c r="AH56" s="294"/>
      <c r="AI56" s="294"/>
      <c r="AJ56" s="294"/>
      <c r="AK56" s="264"/>
      <c r="AL56" s="264"/>
      <c r="AM56" s="264"/>
      <c r="AN56" s="264"/>
      <c r="AO56" s="264"/>
      <c r="AP56" s="264"/>
      <c r="AQ56" s="264"/>
      <c r="AR56" s="264"/>
      <c r="AS56" s="264"/>
      <c r="AT56" s="264"/>
      <c r="AU56" s="264"/>
      <c r="AV56" s="264"/>
      <c r="AW56" s="264"/>
      <c r="AX56" s="264"/>
      <c r="AY56" s="264"/>
      <c r="AZ56" s="264"/>
      <c r="BA56" s="264"/>
      <c r="BB56" s="264"/>
      <c r="BC56" s="264"/>
    </row>
    <row r="57" spans="4:55" ht="7.95" customHeight="1">
      <c r="X57" s="266"/>
      <c r="Y57" s="266"/>
      <c r="Z57" s="292"/>
      <c r="AA57" s="292"/>
      <c r="AB57" s="292"/>
      <c r="AC57" s="292"/>
      <c r="AD57" s="292"/>
      <c r="AE57" s="292"/>
      <c r="AF57" s="293"/>
      <c r="AG57" s="293"/>
      <c r="AH57" s="292"/>
      <c r="AI57" s="292"/>
      <c r="AJ57" s="292"/>
      <c r="AK57" s="266"/>
      <c r="AL57" s="266"/>
    </row>
    <row r="58" spans="4:55" ht="9.75" customHeight="1">
      <c r="D58" s="343" t="s">
        <v>73</v>
      </c>
      <c r="E58" s="343"/>
      <c r="F58" s="343"/>
      <c r="G58" s="343"/>
      <c r="H58" s="343"/>
      <c r="I58" s="343"/>
      <c r="J58" s="343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  <c r="AJ58" s="292"/>
    </row>
    <row r="59" spans="4:55" ht="9.75" customHeight="1">
      <c r="D59" s="343"/>
      <c r="E59" s="343"/>
      <c r="F59" s="343"/>
      <c r="G59" s="343"/>
      <c r="H59" s="343"/>
      <c r="I59" s="343"/>
      <c r="J59" s="343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  <c r="AJ59" s="292"/>
    </row>
    <row r="60" spans="4:55" ht="9.75" customHeight="1">
      <c r="X60" s="266"/>
      <c r="Y60" s="266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  <c r="AJ60" s="292"/>
      <c r="AK60" s="266"/>
      <c r="AL60" s="266"/>
    </row>
    <row r="61" spans="4:55" ht="9.75" customHeight="1">
      <c r="G61" s="341" t="str">
        <f>IFERROR(VLOOKUP(V61,参加チーム名・チームＮｏ!$D$19:$F$24,3,FALSE),"")</f>
        <v>匠ヤング</v>
      </c>
      <c r="H61" s="341"/>
      <c r="I61" s="341"/>
      <c r="J61" s="341"/>
      <c r="K61" s="341"/>
      <c r="L61" s="341"/>
      <c r="M61" s="341"/>
      <c r="N61" s="341"/>
      <c r="O61" s="341"/>
      <c r="P61" s="341"/>
      <c r="Q61" s="341"/>
      <c r="R61" s="341"/>
      <c r="S61" s="341"/>
      <c r="T61" s="341"/>
      <c r="U61" s="341"/>
      <c r="V61" s="344">
        <v>6</v>
      </c>
      <c r="W61" s="264"/>
      <c r="X61" s="264"/>
      <c r="Y61" s="264"/>
      <c r="Z61" s="294"/>
      <c r="AA61" s="294"/>
      <c r="AB61" s="294"/>
      <c r="AC61" s="294"/>
      <c r="AD61" s="294"/>
      <c r="AE61" s="5"/>
      <c r="AF61" s="5"/>
      <c r="AG61" s="5"/>
      <c r="AH61" s="294"/>
      <c r="AI61" s="294"/>
      <c r="AJ61" s="294"/>
      <c r="AK61" s="264"/>
      <c r="AL61" s="264"/>
      <c r="AM61" s="264"/>
      <c r="AN61" s="344">
        <v>2</v>
      </c>
      <c r="AO61" s="341" t="str">
        <f>IFERROR(VLOOKUP(AN61,参加チーム名・チームＮｏ!$D$19:$F$42,3,FALSE),"")</f>
        <v>槇島中学校</v>
      </c>
      <c r="AP61" s="341"/>
      <c r="AQ61" s="341"/>
      <c r="AR61" s="341"/>
      <c r="AS61" s="341"/>
      <c r="AT61" s="341"/>
      <c r="AU61" s="341"/>
      <c r="AV61" s="341"/>
      <c r="AW61" s="341"/>
      <c r="AX61" s="341"/>
      <c r="AY61" s="341"/>
      <c r="AZ61" s="341"/>
      <c r="BA61" s="341"/>
      <c r="BB61" s="341"/>
      <c r="BC61" s="341"/>
    </row>
    <row r="62" spans="4:55" ht="9.75" customHeight="1">
      <c r="G62" s="341"/>
      <c r="H62" s="341"/>
      <c r="I62" s="341"/>
      <c r="J62" s="341"/>
      <c r="K62" s="341"/>
      <c r="L62" s="341"/>
      <c r="M62" s="341"/>
      <c r="N62" s="341"/>
      <c r="O62" s="341"/>
      <c r="P62" s="341"/>
      <c r="Q62" s="341"/>
      <c r="R62" s="341"/>
      <c r="S62" s="341"/>
      <c r="T62" s="341"/>
      <c r="U62" s="341"/>
      <c r="V62" s="344"/>
      <c r="W62" s="264"/>
      <c r="X62" s="260"/>
      <c r="Y62" s="260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260"/>
      <c r="AL62" s="260"/>
      <c r="AM62" s="264"/>
      <c r="AN62" s="344"/>
      <c r="AO62" s="341"/>
      <c r="AP62" s="341"/>
      <c r="AQ62" s="341"/>
      <c r="AR62" s="341"/>
      <c r="AS62" s="341"/>
      <c r="AT62" s="341"/>
      <c r="AU62" s="341"/>
      <c r="AV62" s="341"/>
      <c r="AW62" s="341"/>
      <c r="AX62" s="341"/>
      <c r="AY62" s="341"/>
      <c r="AZ62" s="341"/>
      <c r="BA62" s="341"/>
      <c r="BB62" s="341"/>
      <c r="BC62" s="341"/>
    </row>
    <row r="63" spans="4:55" ht="7.95" customHeight="1">
      <c r="G63" s="264"/>
      <c r="H63" s="264"/>
      <c r="I63" s="264"/>
      <c r="J63" s="345" t="str">
        <f>IFERROR(VLOOKUP(V61,参加チーム名・チームＮｏ!$D$19:$I$24,6,FALSE),"")</f>
        <v>ヤング3位</v>
      </c>
      <c r="K63" s="345"/>
      <c r="L63" s="345"/>
      <c r="M63" s="345"/>
      <c r="N63" s="345"/>
      <c r="O63" s="345"/>
      <c r="P63" s="345"/>
      <c r="Q63" s="345"/>
      <c r="R63" s="345"/>
      <c r="S63" s="264"/>
      <c r="T63" s="264"/>
      <c r="U63" s="264"/>
      <c r="V63" s="264"/>
      <c r="W63" s="264"/>
      <c r="X63" s="260"/>
      <c r="Y63" s="260"/>
      <c r="Z63" s="289"/>
      <c r="AA63" s="289"/>
      <c r="AB63" s="289"/>
      <c r="AC63" s="339">
        <v>21</v>
      </c>
      <c r="AD63" s="339"/>
      <c r="AE63" s="289"/>
      <c r="AF63" s="339">
        <v>15</v>
      </c>
      <c r="AG63" s="339"/>
      <c r="AH63" s="289"/>
      <c r="AI63" s="289"/>
      <c r="AJ63" s="289"/>
      <c r="AK63" s="260"/>
      <c r="AL63" s="260"/>
      <c r="AM63" s="264"/>
      <c r="AN63" s="264"/>
      <c r="AO63" s="264"/>
      <c r="AP63" s="264"/>
      <c r="AQ63" s="264"/>
      <c r="AR63" s="345" t="str">
        <f>IFERROR(VLOOKUP(AN61,参加チーム名・チームＮｏ!$D$19:$I$24,6,FALSE),"")</f>
        <v>山城1位</v>
      </c>
      <c r="AS63" s="345"/>
      <c r="AT63" s="345"/>
      <c r="AU63" s="345"/>
      <c r="AV63" s="345"/>
      <c r="AW63" s="345"/>
      <c r="AX63" s="345"/>
      <c r="AY63" s="345"/>
      <c r="AZ63" s="345"/>
      <c r="BA63" s="264"/>
      <c r="BB63" s="264"/>
      <c r="BC63" s="264"/>
    </row>
    <row r="64" spans="4:55" ht="7.95" customHeight="1">
      <c r="G64" s="264"/>
      <c r="H64" s="264"/>
      <c r="I64" s="264"/>
      <c r="J64" s="345"/>
      <c r="K64" s="345"/>
      <c r="L64" s="345"/>
      <c r="M64" s="345"/>
      <c r="N64" s="345"/>
      <c r="O64" s="345"/>
      <c r="P64" s="345"/>
      <c r="Q64" s="345"/>
      <c r="R64" s="345"/>
      <c r="S64" s="264"/>
      <c r="T64" s="264"/>
      <c r="U64" s="264"/>
      <c r="V64" s="264"/>
      <c r="W64" s="264"/>
      <c r="X64" s="260"/>
      <c r="Y64" s="260"/>
      <c r="Z64" s="289"/>
      <c r="AA64" s="289"/>
      <c r="AB64" s="289"/>
      <c r="AC64" s="339"/>
      <c r="AD64" s="339"/>
      <c r="AE64" s="290"/>
      <c r="AF64" s="339"/>
      <c r="AG64" s="339"/>
      <c r="AH64" s="289"/>
      <c r="AI64" s="289"/>
      <c r="AJ64" s="289"/>
      <c r="AK64" s="260"/>
      <c r="AL64" s="260"/>
      <c r="AM64" s="264"/>
      <c r="AN64" s="264"/>
      <c r="AO64" s="264"/>
      <c r="AP64" s="264"/>
      <c r="AQ64" s="264"/>
      <c r="AR64" s="345"/>
      <c r="AS64" s="345"/>
      <c r="AT64" s="345"/>
      <c r="AU64" s="345"/>
      <c r="AV64" s="345"/>
      <c r="AW64" s="345"/>
      <c r="AX64" s="345"/>
      <c r="AY64" s="345"/>
      <c r="AZ64" s="345"/>
      <c r="BA64" s="264"/>
      <c r="BB64" s="264"/>
      <c r="BC64" s="264"/>
    </row>
    <row r="65" spans="4:55" ht="7.95" customHeight="1">
      <c r="G65" s="264"/>
      <c r="H65" s="264"/>
      <c r="I65" s="264"/>
      <c r="J65" s="264"/>
      <c r="K65" s="264"/>
      <c r="L65" s="264"/>
      <c r="M65" s="264"/>
      <c r="N65" s="264"/>
      <c r="O65" s="264"/>
      <c r="P65" s="264"/>
      <c r="Q65" s="264"/>
      <c r="R65" s="264"/>
      <c r="S65" s="264"/>
      <c r="T65" s="264"/>
      <c r="U65" s="264"/>
      <c r="V65" s="264"/>
      <c r="W65" s="264"/>
      <c r="X65" s="264"/>
      <c r="Y65" s="264"/>
      <c r="Z65" s="340">
        <v>2</v>
      </c>
      <c r="AA65" s="340"/>
      <c r="AB65" s="291"/>
      <c r="AC65" s="339"/>
      <c r="AD65" s="339"/>
      <c r="AE65" s="291"/>
      <c r="AF65" s="339"/>
      <c r="AG65" s="339"/>
      <c r="AH65" s="291"/>
      <c r="AI65" s="340">
        <v>0</v>
      </c>
      <c r="AJ65" s="340"/>
      <c r="AK65" s="264"/>
      <c r="AL65" s="264"/>
      <c r="AM65" s="264"/>
      <c r="AN65" s="264"/>
      <c r="AO65" s="264"/>
      <c r="AP65" s="264"/>
      <c r="AQ65" s="264"/>
      <c r="AR65" s="264"/>
      <c r="AS65" s="264"/>
      <c r="AT65" s="264"/>
      <c r="AU65" s="264"/>
      <c r="AV65" s="264"/>
      <c r="AW65" s="264"/>
      <c r="AX65" s="264"/>
      <c r="AY65" s="264"/>
      <c r="AZ65" s="264"/>
      <c r="BA65" s="264"/>
      <c r="BB65" s="264"/>
      <c r="BC65" s="264"/>
    </row>
    <row r="66" spans="4:55" ht="7.95" customHeight="1">
      <c r="G66" s="264"/>
      <c r="H66" s="264"/>
      <c r="I66" s="264"/>
      <c r="J66" s="264"/>
      <c r="K66" s="264"/>
      <c r="L66" s="264"/>
      <c r="M66" s="264"/>
      <c r="N66" s="264"/>
      <c r="O66" s="264"/>
      <c r="P66" s="264"/>
      <c r="Q66" s="264"/>
      <c r="R66" s="264"/>
      <c r="S66" s="264"/>
      <c r="T66" s="264"/>
      <c r="U66" s="264"/>
      <c r="V66" s="264"/>
      <c r="W66" s="264"/>
      <c r="X66" s="264"/>
      <c r="Y66" s="264"/>
      <c r="Z66" s="340"/>
      <c r="AA66" s="340"/>
      <c r="AB66" s="291"/>
      <c r="AC66" s="339"/>
      <c r="AD66" s="339"/>
      <c r="AE66" s="291"/>
      <c r="AF66" s="339"/>
      <c r="AG66" s="339"/>
      <c r="AH66" s="291"/>
      <c r="AI66" s="340"/>
      <c r="AJ66" s="340"/>
      <c r="AK66" s="264"/>
      <c r="AL66" s="264"/>
      <c r="AM66" s="264"/>
      <c r="AN66" s="264"/>
      <c r="AO66" s="264"/>
      <c r="AP66" s="264"/>
      <c r="AQ66" s="264"/>
      <c r="AR66" s="264"/>
      <c r="AS66" s="264"/>
      <c r="AT66" s="264"/>
      <c r="AU66" s="264"/>
      <c r="AV66" s="264"/>
      <c r="AW66" s="264"/>
      <c r="AX66" s="264"/>
      <c r="AY66" s="264"/>
      <c r="AZ66" s="264"/>
      <c r="BA66" s="264"/>
      <c r="BB66" s="264"/>
      <c r="BC66" s="264"/>
    </row>
    <row r="67" spans="4:55" ht="7.95" customHeight="1">
      <c r="G67" s="264"/>
      <c r="H67" s="264"/>
      <c r="I67" s="264"/>
      <c r="J67" s="264"/>
      <c r="K67" s="264"/>
      <c r="L67" s="264"/>
      <c r="M67" s="264"/>
      <c r="N67" s="264"/>
      <c r="O67" s="264"/>
      <c r="P67" s="264"/>
      <c r="Q67" s="264"/>
      <c r="R67" s="264"/>
      <c r="S67" s="264"/>
      <c r="T67" s="264"/>
      <c r="U67" s="264"/>
      <c r="V67" s="264"/>
      <c r="W67" s="264"/>
      <c r="X67" s="264"/>
      <c r="Y67" s="264"/>
      <c r="Z67" s="291"/>
      <c r="AA67" s="291"/>
      <c r="AB67" s="291"/>
      <c r="AC67" s="339">
        <v>21</v>
      </c>
      <c r="AD67" s="339"/>
      <c r="AE67" s="291"/>
      <c r="AF67" s="339">
        <v>19</v>
      </c>
      <c r="AG67" s="339"/>
      <c r="AH67" s="291"/>
      <c r="AI67" s="291"/>
      <c r="AJ67" s="291"/>
      <c r="AK67" s="264"/>
      <c r="AL67" s="264"/>
      <c r="AM67" s="264"/>
      <c r="AN67" s="264"/>
      <c r="AO67" s="264"/>
      <c r="AP67" s="264"/>
      <c r="AQ67" s="264"/>
      <c r="AR67" s="264"/>
      <c r="AS67" s="264"/>
      <c r="AT67" s="264"/>
      <c r="AU67" s="264"/>
      <c r="AV67" s="264"/>
      <c r="AW67" s="264"/>
      <c r="AX67" s="264"/>
      <c r="AY67" s="264"/>
      <c r="AZ67" s="264"/>
      <c r="BA67" s="264"/>
      <c r="BB67" s="264"/>
      <c r="BC67" s="264"/>
    </row>
    <row r="68" spans="4:55" ht="7.95" customHeight="1">
      <c r="G68" s="264"/>
      <c r="H68" s="264"/>
      <c r="I68" s="264"/>
      <c r="J68" s="264"/>
      <c r="K68" s="264"/>
      <c r="L68" s="264"/>
      <c r="M68" s="264"/>
      <c r="N68" s="264"/>
      <c r="O68" s="264"/>
      <c r="P68" s="264"/>
      <c r="Q68" s="264"/>
      <c r="R68" s="264"/>
      <c r="S68" s="264"/>
      <c r="T68" s="264"/>
      <c r="U68" s="264"/>
      <c r="V68" s="264"/>
      <c r="W68" s="264"/>
      <c r="X68" s="264"/>
      <c r="Y68" s="264"/>
      <c r="Z68" s="291"/>
      <c r="AA68" s="291"/>
      <c r="AB68" s="291"/>
      <c r="AC68" s="339"/>
      <c r="AD68" s="339"/>
      <c r="AE68" s="290"/>
      <c r="AF68" s="339"/>
      <c r="AG68" s="339"/>
      <c r="AH68" s="291"/>
      <c r="AI68" s="291"/>
      <c r="AJ68" s="291"/>
      <c r="AK68" s="264"/>
      <c r="AL68" s="264"/>
      <c r="AM68" s="264"/>
      <c r="AN68" s="264"/>
      <c r="AO68" s="264"/>
      <c r="AP68" s="264"/>
      <c r="AQ68" s="264"/>
      <c r="AR68" s="264"/>
      <c r="AS68" s="264"/>
      <c r="AT68" s="264"/>
      <c r="AU68" s="264"/>
      <c r="AV68" s="264"/>
      <c r="AW68" s="264"/>
      <c r="AX68" s="264"/>
      <c r="AY68" s="264"/>
      <c r="AZ68" s="264"/>
      <c r="BA68" s="264"/>
      <c r="BB68" s="264"/>
      <c r="BC68" s="264"/>
    </row>
    <row r="69" spans="4:55" s="266" customFormat="1" ht="7.95" customHeight="1"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94"/>
      <c r="AA69" s="294"/>
      <c r="AB69" s="294"/>
      <c r="AC69" s="5"/>
      <c r="AD69" s="5"/>
      <c r="AE69" s="5"/>
      <c r="AF69" s="5"/>
      <c r="AG69" s="5"/>
      <c r="AH69" s="294"/>
      <c r="AI69" s="294"/>
      <c r="AJ69" s="294"/>
      <c r="AK69" s="264"/>
      <c r="AL69" s="264"/>
      <c r="AM69" s="264"/>
      <c r="AN69" s="264"/>
      <c r="AO69" s="264"/>
      <c r="AP69" s="264"/>
      <c r="AQ69" s="264"/>
      <c r="AR69" s="264"/>
      <c r="AS69" s="264"/>
      <c r="AT69" s="264"/>
      <c r="AU69" s="264"/>
      <c r="AV69" s="264"/>
      <c r="AW69" s="264"/>
      <c r="AX69" s="264"/>
      <c r="AY69" s="264"/>
      <c r="AZ69" s="264"/>
      <c r="BA69" s="264"/>
      <c r="BB69" s="264"/>
      <c r="BC69" s="264"/>
    </row>
    <row r="70" spans="4:55" ht="7.95" customHeight="1">
      <c r="X70" s="266"/>
      <c r="Y70" s="266"/>
      <c r="Z70" s="292"/>
      <c r="AA70" s="292"/>
      <c r="AB70" s="292"/>
      <c r="AC70" s="292"/>
      <c r="AD70" s="292"/>
      <c r="AE70" s="292"/>
      <c r="AF70" s="293"/>
      <c r="AG70" s="293"/>
      <c r="AH70" s="292"/>
      <c r="AI70" s="292"/>
      <c r="AJ70" s="292"/>
      <c r="AK70" s="266"/>
      <c r="AL70" s="266"/>
    </row>
    <row r="71" spans="4:55" ht="9.75" customHeight="1">
      <c r="D71" s="343" t="s">
        <v>74</v>
      </c>
      <c r="E71" s="343"/>
      <c r="F71" s="343"/>
      <c r="G71" s="343"/>
      <c r="H71" s="343"/>
      <c r="I71" s="343"/>
      <c r="J71" s="343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  <c r="AJ71" s="292"/>
    </row>
    <row r="72" spans="4:55" ht="9.75" customHeight="1">
      <c r="D72" s="343"/>
      <c r="E72" s="343"/>
      <c r="F72" s="343"/>
      <c r="G72" s="343"/>
      <c r="H72" s="343"/>
      <c r="I72" s="343"/>
      <c r="J72" s="343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  <c r="AJ72" s="292"/>
    </row>
    <row r="73" spans="4:55" ht="9.75" customHeight="1">
      <c r="X73" s="266"/>
      <c r="Y73" s="266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  <c r="AJ73" s="292"/>
      <c r="AK73" s="266"/>
      <c r="AL73" s="266"/>
    </row>
    <row r="74" spans="4:55" ht="9.75" customHeight="1">
      <c r="G74" s="341" t="str">
        <f>IFERROR(VLOOKUP(V74,参加チーム名・チームＮｏ!$D$19:$F$42,3,FALSE),"")</f>
        <v>城南中学校</v>
      </c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1"/>
      <c r="V74" s="344">
        <v>3</v>
      </c>
      <c r="W74" s="264"/>
      <c r="X74" s="264"/>
      <c r="Y74" s="264"/>
      <c r="Z74" s="294"/>
      <c r="AA74" s="294"/>
      <c r="AB74" s="294"/>
      <c r="AC74" s="294"/>
      <c r="AD74" s="294"/>
      <c r="AE74" s="5"/>
      <c r="AF74" s="5"/>
      <c r="AG74" s="5"/>
      <c r="AH74" s="294"/>
      <c r="AI74" s="294"/>
      <c r="AJ74" s="294"/>
      <c r="AK74" s="264"/>
      <c r="AL74" s="264"/>
      <c r="AM74" s="264"/>
      <c r="AN74" s="344">
        <v>5</v>
      </c>
      <c r="AO74" s="341" t="str">
        <f>IFERROR(VLOOKUP(AN74,参加チーム名・チームＮｏ!$D$19:$F$42,3,FALSE),"")</f>
        <v>樫原中学校</v>
      </c>
      <c r="AP74" s="341"/>
      <c r="AQ74" s="341"/>
      <c r="AR74" s="341"/>
      <c r="AS74" s="341"/>
      <c r="AT74" s="341"/>
      <c r="AU74" s="341"/>
      <c r="AV74" s="341"/>
      <c r="AW74" s="341"/>
      <c r="AX74" s="341"/>
      <c r="AY74" s="341"/>
      <c r="AZ74" s="341"/>
      <c r="BA74" s="341"/>
      <c r="BB74" s="341"/>
      <c r="BC74" s="341"/>
    </row>
    <row r="75" spans="4:55" ht="9.75" customHeight="1"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1"/>
      <c r="V75" s="344"/>
      <c r="W75" s="264"/>
      <c r="X75" s="260"/>
      <c r="Y75" s="260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260"/>
      <c r="AL75" s="260"/>
      <c r="AM75" s="264"/>
      <c r="AN75" s="344"/>
      <c r="AO75" s="341"/>
      <c r="AP75" s="341"/>
      <c r="AQ75" s="341"/>
      <c r="AR75" s="341"/>
      <c r="AS75" s="341"/>
      <c r="AT75" s="341"/>
      <c r="AU75" s="341"/>
      <c r="AV75" s="341"/>
      <c r="AW75" s="341"/>
      <c r="AX75" s="341"/>
      <c r="AY75" s="341"/>
      <c r="AZ75" s="341"/>
      <c r="BA75" s="341"/>
      <c r="BB75" s="341"/>
      <c r="BC75" s="341"/>
    </row>
    <row r="76" spans="4:55" ht="7.95" customHeight="1">
      <c r="G76" s="264"/>
      <c r="H76" s="264"/>
      <c r="I76" s="264"/>
      <c r="J76" s="345" t="str">
        <f>IFERROR(VLOOKUP(V74,参加チーム名・チームＮｏ!$D$19:$I$24,6,FALSE),"")</f>
        <v>中丹1位</v>
      </c>
      <c r="K76" s="345"/>
      <c r="L76" s="345"/>
      <c r="M76" s="345"/>
      <c r="N76" s="345"/>
      <c r="O76" s="345"/>
      <c r="P76" s="345"/>
      <c r="Q76" s="345"/>
      <c r="R76" s="345"/>
      <c r="S76" s="264"/>
      <c r="T76" s="264"/>
      <c r="U76" s="264"/>
      <c r="V76" s="264"/>
      <c r="W76" s="264"/>
      <c r="X76" s="260"/>
      <c r="Y76" s="260"/>
      <c r="Z76" s="289"/>
      <c r="AA76" s="289"/>
      <c r="AB76" s="289"/>
      <c r="AC76" s="339">
        <v>12</v>
      </c>
      <c r="AD76" s="339"/>
      <c r="AE76" s="289"/>
      <c r="AF76" s="339">
        <v>21</v>
      </c>
      <c r="AG76" s="339"/>
      <c r="AH76" s="289"/>
      <c r="AI76" s="289"/>
      <c r="AJ76" s="289"/>
      <c r="AK76" s="260"/>
      <c r="AL76" s="260"/>
      <c r="AM76" s="264"/>
      <c r="AN76" s="264"/>
      <c r="AO76" s="264"/>
      <c r="AP76" s="264"/>
      <c r="AQ76" s="264"/>
      <c r="AR76" s="345" t="str">
        <f>IFERROR(VLOOKUP(AN74,参加チーム名・チームＮｏ!$D$19:$I$24,6,FALSE),"")</f>
        <v>京都市</v>
      </c>
      <c r="AS76" s="345"/>
      <c r="AT76" s="345"/>
      <c r="AU76" s="345"/>
      <c r="AV76" s="345"/>
      <c r="AW76" s="345"/>
      <c r="AX76" s="345"/>
      <c r="AY76" s="345"/>
      <c r="AZ76" s="345"/>
      <c r="BA76" s="264"/>
      <c r="BB76" s="264"/>
      <c r="BC76" s="264"/>
    </row>
    <row r="77" spans="4:55" ht="7.95" customHeight="1">
      <c r="G77" s="264"/>
      <c r="H77" s="264"/>
      <c r="I77" s="264"/>
      <c r="J77" s="345"/>
      <c r="K77" s="345"/>
      <c r="L77" s="345"/>
      <c r="M77" s="345"/>
      <c r="N77" s="345"/>
      <c r="O77" s="345"/>
      <c r="P77" s="345"/>
      <c r="Q77" s="345"/>
      <c r="R77" s="345"/>
      <c r="S77" s="264"/>
      <c r="T77" s="264"/>
      <c r="U77" s="264"/>
      <c r="V77" s="264"/>
      <c r="W77" s="264"/>
      <c r="X77" s="260"/>
      <c r="Y77" s="260"/>
      <c r="Z77" s="289"/>
      <c r="AA77" s="289"/>
      <c r="AB77" s="289"/>
      <c r="AC77" s="339"/>
      <c r="AD77" s="339"/>
      <c r="AE77" s="290"/>
      <c r="AF77" s="339"/>
      <c r="AG77" s="339"/>
      <c r="AH77" s="289"/>
      <c r="AI77" s="289"/>
      <c r="AJ77" s="289"/>
      <c r="AK77" s="260"/>
      <c r="AL77" s="260"/>
      <c r="AM77" s="264"/>
      <c r="AN77" s="264"/>
      <c r="AO77" s="264"/>
      <c r="AP77" s="264"/>
      <c r="AQ77" s="264"/>
      <c r="AR77" s="345"/>
      <c r="AS77" s="345"/>
      <c r="AT77" s="345"/>
      <c r="AU77" s="345"/>
      <c r="AV77" s="345"/>
      <c r="AW77" s="345"/>
      <c r="AX77" s="345"/>
      <c r="AY77" s="345"/>
      <c r="AZ77" s="345"/>
      <c r="BA77" s="264"/>
      <c r="BB77" s="264"/>
      <c r="BC77" s="264"/>
    </row>
    <row r="78" spans="4:55" ht="7.95" customHeight="1"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264"/>
      <c r="R78" s="264"/>
      <c r="S78" s="264"/>
      <c r="T78" s="264"/>
      <c r="U78" s="264"/>
      <c r="V78" s="264"/>
      <c r="W78" s="264"/>
      <c r="X78" s="264"/>
      <c r="Y78" s="264"/>
      <c r="Z78" s="340">
        <v>0</v>
      </c>
      <c r="AA78" s="340"/>
      <c r="AB78" s="291"/>
      <c r="AC78" s="339"/>
      <c r="AD78" s="339"/>
      <c r="AE78" s="291"/>
      <c r="AF78" s="339"/>
      <c r="AG78" s="339"/>
      <c r="AH78" s="291"/>
      <c r="AI78" s="340">
        <v>2</v>
      </c>
      <c r="AJ78" s="340"/>
      <c r="AK78" s="264"/>
      <c r="AL78" s="264"/>
      <c r="AM78" s="264"/>
      <c r="AN78" s="264"/>
      <c r="AO78" s="264"/>
      <c r="AP78" s="264"/>
      <c r="AQ78" s="264"/>
      <c r="AR78" s="264"/>
      <c r="AS78" s="264"/>
      <c r="AT78" s="264"/>
      <c r="AU78" s="264"/>
      <c r="AV78" s="264"/>
      <c r="AW78" s="264"/>
      <c r="AX78" s="264"/>
      <c r="AY78" s="264"/>
      <c r="AZ78" s="264"/>
      <c r="BA78" s="264"/>
      <c r="BB78" s="264"/>
      <c r="BC78" s="264"/>
    </row>
    <row r="79" spans="4:55" ht="7.95" customHeight="1">
      <c r="G79" s="264"/>
      <c r="H79" s="264"/>
      <c r="I79" s="264"/>
      <c r="J79" s="264"/>
      <c r="K79" s="264"/>
      <c r="L79" s="264"/>
      <c r="M79" s="264"/>
      <c r="N79" s="264"/>
      <c r="O79" s="264"/>
      <c r="P79" s="264"/>
      <c r="Q79" s="264"/>
      <c r="R79" s="264"/>
      <c r="S79" s="264"/>
      <c r="T79" s="264"/>
      <c r="U79" s="264"/>
      <c r="V79" s="264"/>
      <c r="W79" s="264"/>
      <c r="X79" s="264"/>
      <c r="Y79" s="264"/>
      <c r="Z79" s="340"/>
      <c r="AA79" s="340"/>
      <c r="AB79" s="291"/>
      <c r="AC79" s="339"/>
      <c r="AD79" s="339"/>
      <c r="AE79" s="291"/>
      <c r="AF79" s="339"/>
      <c r="AG79" s="339"/>
      <c r="AH79" s="291"/>
      <c r="AI79" s="340"/>
      <c r="AJ79" s="340"/>
      <c r="AK79" s="264"/>
      <c r="AL79" s="264"/>
      <c r="AM79" s="264"/>
      <c r="AN79" s="264"/>
      <c r="AO79" s="264"/>
      <c r="AP79" s="264"/>
      <c r="AQ79" s="264"/>
      <c r="AR79" s="264"/>
      <c r="AS79" s="264"/>
      <c r="AT79" s="264"/>
      <c r="AU79" s="264"/>
      <c r="AV79" s="264"/>
      <c r="AW79" s="264"/>
      <c r="AX79" s="264"/>
      <c r="AY79" s="264"/>
      <c r="AZ79" s="264"/>
      <c r="BA79" s="264"/>
      <c r="BB79" s="264"/>
      <c r="BC79" s="264"/>
    </row>
    <row r="80" spans="4:55" ht="7.95" customHeight="1">
      <c r="G80" s="264"/>
      <c r="H80" s="264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264"/>
      <c r="Z80" s="291"/>
      <c r="AA80" s="291"/>
      <c r="AB80" s="291"/>
      <c r="AC80" s="339">
        <v>9</v>
      </c>
      <c r="AD80" s="339"/>
      <c r="AE80" s="291"/>
      <c r="AF80" s="339">
        <v>21</v>
      </c>
      <c r="AG80" s="339"/>
      <c r="AH80" s="291"/>
      <c r="AI80" s="291"/>
      <c r="AJ80" s="291"/>
      <c r="AK80" s="264"/>
      <c r="AL80" s="264"/>
      <c r="AM80" s="264"/>
      <c r="AN80" s="264"/>
      <c r="AO80" s="264"/>
      <c r="AP80" s="264"/>
      <c r="AQ80" s="264"/>
      <c r="AR80" s="264"/>
      <c r="AS80" s="264"/>
      <c r="AT80" s="264"/>
      <c r="AU80" s="264"/>
      <c r="AV80" s="264"/>
      <c r="AW80" s="264"/>
      <c r="AX80" s="264"/>
      <c r="AY80" s="264"/>
      <c r="AZ80" s="264"/>
      <c r="BA80" s="264"/>
      <c r="BB80" s="264"/>
      <c r="BC80" s="264"/>
    </row>
    <row r="81" spans="4:55" ht="7.95" customHeight="1"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91"/>
      <c r="AA81" s="291"/>
      <c r="AB81" s="291"/>
      <c r="AC81" s="339"/>
      <c r="AD81" s="339"/>
      <c r="AE81" s="290"/>
      <c r="AF81" s="339"/>
      <c r="AG81" s="339"/>
      <c r="AH81" s="291"/>
      <c r="AI81" s="291"/>
      <c r="AJ81" s="291"/>
      <c r="AK81" s="264"/>
      <c r="AL81" s="264"/>
      <c r="AM81" s="264"/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</row>
    <row r="82" spans="4:55" ht="7.95" customHeight="1"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  <c r="AJ82" s="292"/>
    </row>
    <row r="83" spans="4:55" ht="7.95" customHeight="1"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  <c r="AJ83" s="292"/>
    </row>
    <row r="84" spans="4:55" ht="9.75" customHeight="1">
      <c r="D84" s="343" t="s">
        <v>75</v>
      </c>
      <c r="E84" s="343"/>
      <c r="F84" s="343"/>
      <c r="G84" s="343"/>
      <c r="H84" s="343"/>
      <c r="I84" s="343"/>
      <c r="J84" s="343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  <c r="AJ84" s="292"/>
    </row>
    <row r="85" spans="4:55" ht="9.75" customHeight="1">
      <c r="D85" s="343"/>
      <c r="E85" s="343"/>
      <c r="F85" s="343"/>
      <c r="G85" s="343"/>
      <c r="H85" s="343"/>
      <c r="I85" s="343"/>
      <c r="J85" s="343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  <c r="AJ85" s="292"/>
    </row>
    <row r="86" spans="4:55" ht="9.75" customHeight="1">
      <c r="X86" s="266"/>
      <c r="Y86" s="266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  <c r="AJ86" s="292"/>
      <c r="AK86" s="266"/>
      <c r="AL86" s="266"/>
    </row>
    <row r="87" spans="4:55" ht="9.75" customHeight="1">
      <c r="G87" s="341" t="str">
        <f>IFERROR(VLOOKUP(V87,参加チーム名・チームＮｏ!$D$19:$F$42,3,FALSE),"")</f>
        <v>Ｗｉｎｄｓ</v>
      </c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1"/>
      <c r="V87" s="344">
        <v>4</v>
      </c>
      <c r="W87" s="264"/>
      <c r="X87" s="264"/>
      <c r="Y87" s="264"/>
      <c r="Z87" s="294"/>
      <c r="AA87" s="294"/>
      <c r="AB87" s="294"/>
      <c r="AC87" s="294"/>
      <c r="AD87" s="294"/>
      <c r="AE87" s="5"/>
      <c r="AF87" s="5"/>
      <c r="AG87" s="5"/>
      <c r="AH87" s="294"/>
      <c r="AI87" s="294"/>
      <c r="AJ87" s="294"/>
      <c r="AK87" s="264"/>
      <c r="AL87" s="264"/>
      <c r="AM87" s="264"/>
      <c r="AN87" s="344">
        <v>6</v>
      </c>
      <c r="AO87" s="341" t="str">
        <f>IFERROR(VLOOKUP(AN87,参加チーム名・チームＮｏ!$D$19:$F$42,3,FALSE),"")</f>
        <v>匠ヤング</v>
      </c>
      <c r="AP87" s="341"/>
      <c r="AQ87" s="341"/>
      <c r="AR87" s="341"/>
      <c r="AS87" s="341"/>
      <c r="AT87" s="341"/>
      <c r="AU87" s="341"/>
      <c r="AV87" s="341"/>
      <c r="AW87" s="341"/>
      <c r="AX87" s="341"/>
      <c r="AY87" s="341"/>
      <c r="AZ87" s="341"/>
      <c r="BA87" s="341"/>
      <c r="BB87" s="341"/>
      <c r="BC87" s="341"/>
    </row>
    <row r="88" spans="4:55" ht="9.75" customHeight="1"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1"/>
      <c r="V88" s="344"/>
      <c r="W88" s="264"/>
      <c r="X88" s="260"/>
      <c r="Y88" s="260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260"/>
      <c r="AL88" s="260"/>
      <c r="AM88" s="264"/>
      <c r="AN88" s="344"/>
      <c r="AO88" s="341"/>
      <c r="AP88" s="341"/>
      <c r="AQ88" s="341"/>
      <c r="AR88" s="341"/>
      <c r="AS88" s="341"/>
      <c r="AT88" s="341"/>
      <c r="AU88" s="341"/>
      <c r="AV88" s="341"/>
      <c r="AW88" s="341"/>
      <c r="AX88" s="341"/>
      <c r="AY88" s="341"/>
      <c r="AZ88" s="341"/>
      <c r="BA88" s="341"/>
      <c r="BB88" s="341"/>
      <c r="BC88" s="341"/>
    </row>
    <row r="89" spans="4:55" ht="7.95" customHeight="1">
      <c r="G89" s="264"/>
      <c r="H89" s="264"/>
      <c r="I89" s="264"/>
      <c r="J89" s="345" t="str">
        <f>IFERROR(VLOOKUP(V87,参加チーム名・チームＮｏ!$D$19:$I$24,6,FALSE),"")</f>
        <v>ヤング1位</v>
      </c>
      <c r="K89" s="345"/>
      <c r="L89" s="345"/>
      <c r="M89" s="345"/>
      <c r="N89" s="345"/>
      <c r="O89" s="345"/>
      <c r="P89" s="345"/>
      <c r="Q89" s="345"/>
      <c r="R89" s="345"/>
      <c r="S89" s="264"/>
      <c r="T89" s="264"/>
      <c r="U89" s="264"/>
      <c r="V89" s="264"/>
      <c r="W89" s="264"/>
      <c r="X89" s="260"/>
      <c r="Y89" s="260"/>
      <c r="Z89" s="289"/>
      <c r="AA89" s="289"/>
      <c r="AB89" s="289"/>
      <c r="AC89" s="339">
        <v>17</v>
      </c>
      <c r="AD89" s="339"/>
      <c r="AE89" s="289"/>
      <c r="AF89" s="339">
        <v>21</v>
      </c>
      <c r="AG89" s="339"/>
      <c r="AH89" s="289"/>
      <c r="AI89" s="289"/>
      <c r="AJ89" s="289"/>
      <c r="AK89" s="260"/>
      <c r="AL89" s="260"/>
      <c r="AM89" s="264"/>
      <c r="AN89" s="264"/>
      <c r="AO89" s="264"/>
      <c r="AP89" s="264"/>
      <c r="AQ89" s="295"/>
      <c r="AR89" s="345" t="str">
        <f>IFERROR(VLOOKUP(AN87,参加チーム名・チームＮｏ!$D$19:$I$24,6,FALSE),"")</f>
        <v>ヤング3位</v>
      </c>
      <c r="AS89" s="345"/>
      <c r="AT89" s="345"/>
      <c r="AU89" s="345"/>
      <c r="AV89" s="345"/>
      <c r="AW89" s="345"/>
      <c r="AX89" s="345"/>
      <c r="AY89" s="345"/>
      <c r="AZ89" s="345"/>
      <c r="BA89" s="264"/>
      <c r="BB89" s="264"/>
      <c r="BC89" s="264"/>
    </row>
    <row r="90" spans="4:55" ht="7.95" customHeight="1">
      <c r="G90" s="264"/>
      <c r="H90" s="264"/>
      <c r="I90" s="264"/>
      <c r="J90" s="345"/>
      <c r="K90" s="345"/>
      <c r="L90" s="345"/>
      <c r="M90" s="345"/>
      <c r="N90" s="345"/>
      <c r="O90" s="345"/>
      <c r="P90" s="345"/>
      <c r="Q90" s="345"/>
      <c r="R90" s="345"/>
      <c r="S90" s="264"/>
      <c r="T90" s="264"/>
      <c r="U90" s="264"/>
      <c r="V90" s="264"/>
      <c r="W90" s="264"/>
      <c r="X90" s="260"/>
      <c r="Y90" s="260"/>
      <c r="Z90" s="289"/>
      <c r="AA90" s="289"/>
      <c r="AB90" s="289"/>
      <c r="AC90" s="339"/>
      <c r="AD90" s="339"/>
      <c r="AE90" s="290"/>
      <c r="AF90" s="339"/>
      <c r="AG90" s="339"/>
      <c r="AH90" s="289"/>
      <c r="AI90" s="289"/>
      <c r="AJ90" s="289"/>
      <c r="AK90" s="260"/>
      <c r="AL90" s="260"/>
      <c r="AM90" s="264"/>
      <c r="AN90" s="264"/>
      <c r="AO90" s="264"/>
      <c r="AP90" s="264"/>
      <c r="AQ90" s="295"/>
      <c r="AR90" s="345"/>
      <c r="AS90" s="345"/>
      <c r="AT90" s="345"/>
      <c r="AU90" s="345"/>
      <c r="AV90" s="345"/>
      <c r="AW90" s="345"/>
      <c r="AX90" s="345"/>
      <c r="AY90" s="345"/>
      <c r="AZ90" s="345"/>
      <c r="BA90" s="264"/>
      <c r="BB90" s="264"/>
      <c r="BC90" s="264"/>
    </row>
    <row r="91" spans="4:55" ht="7.95" customHeight="1">
      <c r="G91" s="264"/>
      <c r="H91" s="264"/>
      <c r="I91" s="264"/>
      <c r="J91" s="264"/>
      <c r="K91" s="264"/>
      <c r="L91" s="264"/>
      <c r="M91" s="264"/>
      <c r="N91" s="264"/>
      <c r="O91" s="264"/>
      <c r="P91" s="264"/>
      <c r="Q91" s="264"/>
      <c r="R91" s="264"/>
      <c r="S91" s="264"/>
      <c r="T91" s="264"/>
      <c r="U91" s="264"/>
      <c r="V91" s="264"/>
      <c r="W91" s="264"/>
      <c r="X91" s="264"/>
      <c r="Y91" s="264"/>
      <c r="Z91" s="340">
        <v>1</v>
      </c>
      <c r="AA91" s="340"/>
      <c r="AB91" s="291"/>
      <c r="AC91" s="339">
        <v>21</v>
      </c>
      <c r="AD91" s="339"/>
      <c r="AE91" s="291"/>
      <c r="AF91" s="339">
        <v>10</v>
      </c>
      <c r="AG91" s="339"/>
      <c r="AH91" s="291"/>
      <c r="AI91" s="340">
        <v>2</v>
      </c>
      <c r="AJ91" s="340"/>
      <c r="AK91" s="264"/>
      <c r="AL91" s="264"/>
      <c r="AM91" s="264"/>
      <c r="AN91" s="264"/>
      <c r="AO91" s="264"/>
      <c r="AP91" s="264"/>
      <c r="AQ91" s="264"/>
      <c r="AR91" s="264"/>
      <c r="AS91" s="264"/>
      <c r="AT91" s="264"/>
      <c r="AU91" s="264"/>
      <c r="AV91" s="264"/>
      <c r="AW91" s="264"/>
      <c r="AX91" s="264"/>
      <c r="AY91" s="264"/>
      <c r="AZ91" s="264"/>
      <c r="BA91" s="264"/>
      <c r="BB91" s="264"/>
      <c r="BC91" s="264"/>
    </row>
    <row r="92" spans="4:55" ht="7.95" customHeight="1">
      <c r="G92" s="264"/>
      <c r="H92" s="264"/>
      <c r="I92" s="264"/>
      <c r="J92" s="264"/>
      <c r="K92" s="264"/>
      <c r="L92" s="264"/>
      <c r="M92" s="264"/>
      <c r="N92" s="264"/>
      <c r="O92" s="264"/>
      <c r="P92" s="264"/>
      <c r="Q92" s="264"/>
      <c r="R92" s="264"/>
      <c r="S92" s="264"/>
      <c r="T92" s="264"/>
      <c r="U92" s="264"/>
      <c r="V92" s="264"/>
      <c r="W92" s="264"/>
      <c r="X92" s="264"/>
      <c r="Y92" s="264"/>
      <c r="Z92" s="340"/>
      <c r="AA92" s="340"/>
      <c r="AB92" s="291"/>
      <c r="AC92" s="339"/>
      <c r="AD92" s="339"/>
      <c r="AE92" s="290"/>
      <c r="AF92" s="339"/>
      <c r="AG92" s="339"/>
      <c r="AH92" s="291"/>
      <c r="AI92" s="340"/>
      <c r="AJ92" s="340"/>
      <c r="AK92" s="264"/>
      <c r="AL92" s="264"/>
      <c r="AM92" s="264"/>
      <c r="AN92" s="264"/>
      <c r="AO92" s="264"/>
      <c r="AP92" s="264"/>
      <c r="AQ92" s="264"/>
      <c r="AR92" s="264"/>
      <c r="AS92" s="264"/>
      <c r="AT92" s="264"/>
      <c r="AU92" s="264"/>
      <c r="AV92" s="264"/>
      <c r="AW92" s="264"/>
      <c r="AX92" s="264"/>
      <c r="AY92" s="264"/>
      <c r="AZ92" s="264"/>
      <c r="BA92" s="264"/>
      <c r="BB92" s="264"/>
      <c r="BC92" s="264"/>
    </row>
    <row r="93" spans="4:55" ht="7.95" customHeight="1">
      <c r="G93" s="264"/>
      <c r="H93" s="264"/>
      <c r="I93" s="264"/>
      <c r="J93" s="264"/>
      <c r="K93" s="264"/>
      <c r="L93" s="264"/>
      <c r="M93" s="264"/>
      <c r="N93" s="264"/>
      <c r="O93" s="264"/>
      <c r="P93" s="264"/>
      <c r="Q93" s="264"/>
      <c r="R93" s="264"/>
      <c r="S93" s="264"/>
      <c r="T93" s="264"/>
      <c r="U93" s="264"/>
      <c r="V93" s="264"/>
      <c r="W93" s="264"/>
      <c r="X93" s="264"/>
      <c r="Y93" s="264"/>
      <c r="Z93" s="291"/>
      <c r="AA93" s="291"/>
      <c r="AB93" s="291"/>
      <c r="AC93" s="339">
        <v>10</v>
      </c>
      <c r="AD93" s="339"/>
      <c r="AE93" s="291"/>
      <c r="AF93" s="339">
        <v>15</v>
      </c>
      <c r="AG93" s="339"/>
      <c r="AH93" s="291"/>
      <c r="AI93" s="291"/>
      <c r="AJ93" s="291"/>
      <c r="AK93" s="264"/>
      <c r="AL93" s="264"/>
      <c r="AM93" s="264"/>
      <c r="AN93" s="264"/>
      <c r="AO93" s="264"/>
      <c r="AP93" s="264"/>
      <c r="AQ93" s="264"/>
      <c r="AR93" s="264"/>
      <c r="AS93" s="264"/>
      <c r="AT93" s="264"/>
      <c r="AU93" s="264"/>
      <c r="AV93" s="264"/>
      <c r="AW93" s="264"/>
      <c r="AX93" s="264"/>
      <c r="AY93" s="264"/>
      <c r="AZ93" s="264"/>
      <c r="BA93" s="264"/>
      <c r="BB93" s="264"/>
      <c r="BC93" s="264"/>
    </row>
    <row r="94" spans="4:55" ht="7.95" customHeight="1">
      <c r="G94" s="264"/>
      <c r="H94" s="264"/>
      <c r="I94" s="264"/>
      <c r="J94" s="264"/>
      <c r="K94" s="264"/>
      <c r="L94" s="264"/>
      <c r="M94" s="264"/>
      <c r="N94" s="264"/>
      <c r="O94" s="264"/>
      <c r="P94" s="264"/>
      <c r="Q94" s="264"/>
      <c r="R94" s="264"/>
      <c r="S94" s="264"/>
      <c r="T94" s="264"/>
      <c r="U94" s="264"/>
      <c r="V94" s="264"/>
      <c r="W94" s="264"/>
      <c r="X94" s="264"/>
      <c r="Y94" s="264"/>
      <c r="Z94" s="291"/>
      <c r="AA94" s="291"/>
      <c r="AB94" s="291"/>
      <c r="AC94" s="339"/>
      <c r="AD94" s="339"/>
      <c r="AE94" s="290"/>
      <c r="AF94" s="339"/>
      <c r="AG94" s="339"/>
      <c r="AH94" s="291"/>
      <c r="AI94" s="291"/>
      <c r="AJ94" s="291"/>
      <c r="AK94" s="264"/>
      <c r="AL94" s="264"/>
      <c r="AM94" s="264"/>
      <c r="AN94" s="264"/>
      <c r="AO94" s="264"/>
      <c r="AP94" s="264"/>
      <c r="AQ94" s="264"/>
      <c r="AR94" s="264"/>
      <c r="AS94" s="264"/>
      <c r="AT94" s="264"/>
      <c r="AU94" s="264"/>
      <c r="AV94" s="264"/>
      <c r="AW94" s="264"/>
      <c r="AX94" s="264"/>
      <c r="AY94" s="264"/>
      <c r="AZ94" s="264"/>
      <c r="BA94" s="264"/>
      <c r="BB94" s="264"/>
      <c r="BC94" s="264"/>
    </row>
    <row r="95" spans="4:55" ht="9.75" customHeight="1">
      <c r="X95" s="266"/>
      <c r="Y95" s="266"/>
      <c r="Z95" s="292"/>
      <c r="AA95" s="292"/>
      <c r="AB95" s="292"/>
      <c r="AC95" s="292"/>
      <c r="AD95" s="292"/>
      <c r="AE95" s="292"/>
      <c r="AF95" s="293"/>
      <c r="AG95" s="293"/>
      <c r="AH95" s="292"/>
      <c r="AI95" s="292"/>
      <c r="AJ95" s="292"/>
      <c r="AK95" s="266"/>
      <c r="AL95" s="266"/>
    </row>
    <row r="96" spans="4:55" ht="9.75" customHeight="1"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</row>
    <row r="97" spans="4:55" ht="10.050000000000001" customHeight="1">
      <c r="D97" s="343" t="s">
        <v>96</v>
      </c>
      <c r="E97" s="343"/>
      <c r="F97" s="343"/>
      <c r="G97" s="343"/>
      <c r="H97" s="343"/>
      <c r="I97" s="343"/>
      <c r="J97" s="343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92"/>
    </row>
    <row r="98" spans="4:55" ht="10.050000000000001" customHeight="1">
      <c r="D98" s="343"/>
      <c r="E98" s="343"/>
      <c r="F98" s="343"/>
      <c r="G98" s="343"/>
      <c r="H98" s="343"/>
      <c r="I98" s="343"/>
      <c r="J98" s="343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92"/>
    </row>
    <row r="99" spans="4:55" s="282" customFormat="1" ht="10.050000000000001" customHeight="1">
      <c r="D99" s="318"/>
      <c r="E99" s="318"/>
      <c r="F99" s="318"/>
      <c r="G99" s="318"/>
      <c r="H99" s="318"/>
      <c r="I99" s="318"/>
      <c r="J99" s="318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  <c r="AJ99" s="292"/>
    </row>
    <row r="100" spans="4:55" s="282" customFormat="1" ht="10.050000000000001" customHeight="1">
      <c r="D100" s="318"/>
      <c r="E100" s="318"/>
      <c r="F100" s="318"/>
      <c r="G100" s="343" t="s">
        <v>103</v>
      </c>
      <c r="H100" s="343"/>
      <c r="I100" s="343"/>
      <c r="J100" s="343"/>
      <c r="K100" s="343"/>
      <c r="L100" s="343"/>
      <c r="M100" s="343"/>
      <c r="N100" s="343"/>
      <c r="O100" s="343"/>
      <c r="P100" s="343"/>
      <c r="Q100" s="343"/>
      <c r="R100" s="343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J100" s="292"/>
      <c r="AO100" s="343" t="s">
        <v>104</v>
      </c>
      <c r="AP100" s="343"/>
      <c r="AQ100" s="343"/>
      <c r="AR100" s="343"/>
      <c r="AS100" s="343"/>
      <c r="AT100" s="343"/>
      <c r="AU100" s="343"/>
      <c r="AV100" s="343"/>
      <c r="AW100" s="343"/>
      <c r="AX100" s="343"/>
      <c r="AY100" s="343"/>
      <c r="AZ100" s="343"/>
    </row>
    <row r="101" spans="4:55" ht="10.050000000000001" customHeight="1"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92"/>
      <c r="AO101" s="343"/>
      <c r="AP101" s="343"/>
      <c r="AQ101" s="343"/>
      <c r="AR101" s="343"/>
      <c r="AS101" s="343"/>
      <c r="AT101" s="343"/>
      <c r="AU101" s="343"/>
      <c r="AV101" s="343"/>
      <c r="AW101" s="343"/>
      <c r="AX101" s="343"/>
      <c r="AY101" s="343"/>
      <c r="AZ101" s="343"/>
    </row>
    <row r="102" spans="4:55" ht="10.050000000000001" customHeight="1">
      <c r="G102" s="354" t="str">
        <f>IFERROR(VLOOKUP(V102,参加チーム名・チームＮｏ!$D$19:$F$42,3,FALSE),"")</f>
        <v>樫原中学校</v>
      </c>
      <c r="H102" s="354"/>
      <c r="I102" s="354"/>
      <c r="J102" s="354"/>
      <c r="K102" s="354"/>
      <c r="L102" s="354"/>
      <c r="M102" s="354"/>
      <c r="N102" s="354"/>
      <c r="O102" s="354"/>
      <c r="P102" s="354"/>
      <c r="Q102" s="354"/>
      <c r="R102" s="354"/>
      <c r="S102" s="354"/>
      <c r="T102" s="354"/>
      <c r="U102" s="354"/>
      <c r="V102" s="342">
        <v>5</v>
      </c>
      <c r="W102" s="275"/>
      <c r="X102" s="275"/>
      <c r="Y102" s="275"/>
      <c r="Z102" s="294"/>
      <c r="AA102" s="294"/>
      <c r="AB102" s="294"/>
      <c r="AC102" s="294"/>
      <c r="AD102" s="294"/>
      <c r="AE102" s="5"/>
      <c r="AF102" s="5"/>
      <c r="AG102" s="5"/>
      <c r="AH102" s="294"/>
      <c r="AI102" s="294"/>
      <c r="AJ102" s="294"/>
      <c r="AK102" s="275"/>
      <c r="AL102" s="275"/>
      <c r="AN102" s="342">
        <v>6</v>
      </c>
      <c r="AO102" s="341" t="str">
        <f>IFERROR(VLOOKUP(AN102,参加チーム名・チームＮｏ!$D$19:$F$42,3,FALSE),"")</f>
        <v>匠ヤング</v>
      </c>
      <c r="AP102" s="341"/>
      <c r="AQ102" s="341"/>
      <c r="AR102" s="341"/>
      <c r="AS102" s="341"/>
      <c r="AT102" s="341"/>
      <c r="AU102" s="341"/>
      <c r="AV102" s="341"/>
      <c r="AW102" s="341"/>
      <c r="AX102" s="341"/>
      <c r="AY102" s="341"/>
      <c r="AZ102" s="341"/>
      <c r="BA102" s="341"/>
      <c r="BB102" s="341"/>
      <c r="BC102" s="341"/>
    </row>
    <row r="103" spans="4:55" ht="10.050000000000001" customHeight="1">
      <c r="G103" s="354"/>
      <c r="H103" s="354"/>
      <c r="I103" s="354"/>
      <c r="J103" s="354"/>
      <c r="K103" s="354"/>
      <c r="L103" s="354"/>
      <c r="M103" s="354"/>
      <c r="N103" s="354"/>
      <c r="O103" s="354"/>
      <c r="P103" s="354"/>
      <c r="Q103" s="354"/>
      <c r="R103" s="354"/>
      <c r="S103" s="354"/>
      <c r="T103" s="354"/>
      <c r="U103" s="354"/>
      <c r="V103" s="342"/>
      <c r="W103" s="275"/>
      <c r="X103" s="276"/>
      <c r="Y103" s="276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276"/>
      <c r="AL103" s="276"/>
      <c r="AN103" s="342"/>
      <c r="AO103" s="341"/>
      <c r="AP103" s="341"/>
      <c r="AQ103" s="341"/>
      <c r="AR103" s="341"/>
      <c r="AS103" s="341"/>
      <c r="AT103" s="341"/>
      <c r="AU103" s="341"/>
      <c r="AV103" s="341"/>
      <c r="AW103" s="341"/>
      <c r="AX103" s="341"/>
      <c r="AY103" s="341"/>
      <c r="AZ103" s="341"/>
      <c r="BA103" s="341"/>
      <c r="BB103" s="341"/>
      <c r="BC103" s="341"/>
    </row>
    <row r="104" spans="4:55" ht="7.95" customHeight="1">
      <c r="J104" s="353" t="str">
        <f>IFERROR(VLOOKUP(V102,参加チーム名・チームＮｏ!$D$19:$I$24,6,FALSE),"")</f>
        <v>京都市</v>
      </c>
      <c r="K104" s="353"/>
      <c r="L104" s="353"/>
      <c r="M104" s="353"/>
      <c r="N104" s="353"/>
      <c r="O104" s="353"/>
      <c r="P104" s="353"/>
      <c r="Q104" s="353"/>
      <c r="R104" s="353"/>
      <c r="X104" s="276"/>
      <c r="Y104" s="276"/>
      <c r="Z104" s="289"/>
      <c r="AA104" s="289"/>
      <c r="AB104" s="289"/>
      <c r="AC104" s="339">
        <v>21</v>
      </c>
      <c r="AD104" s="339"/>
      <c r="AE104" s="289"/>
      <c r="AF104" s="339">
        <v>16</v>
      </c>
      <c r="AG104" s="339"/>
      <c r="AH104" s="289"/>
      <c r="AI104" s="289"/>
      <c r="AJ104" s="289"/>
      <c r="AK104" s="276"/>
      <c r="AL104" s="276"/>
      <c r="AR104" s="353" t="str">
        <f>IFERROR(VLOOKUP(AN102,参加チーム名・チームＮｏ!$D$19:$I$24,6,FALSE),"")</f>
        <v>ヤング3位</v>
      </c>
      <c r="AS104" s="353"/>
      <c r="AT104" s="353"/>
      <c r="AU104" s="353"/>
      <c r="AV104" s="353"/>
      <c r="AW104" s="353"/>
      <c r="AX104" s="353"/>
      <c r="AY104" s="353"/>
      <c r="AZ104" s="353"/>
    </row>
    <row r="105" spans="4:55" ht="7.95" customHeight="1">
      <c r="J105" s="353"/>
      <c r="K105" s="353"/>
      <c r="L105" s="353"/>
      <c r="M105" s="353"/>
      <c r="N105" s="353"/>
      <c r="O105" s="353"/>
      <c r="P105" s="353"/>
      <c r="Q105" s="353"/>
      <c r="R105" s="353"/>
      <c r="X105" s="276"/>
      <c r="Y105" s="276"/>
      <c r="Z105" s="289"/>
      <c r="AA105" s="289"/>
      <c r="AB105" s="289"/>
      <c r="AC105" s="339"/>
      <c r="AD105" s="339"/>
      <c r="AE105" s="290"/>
      <c r="AF105" s="339"/>
      <c r="AG105" s="339"/>
      <c r="AH105" s="289"/>
      <c r="AI105" s="289"/>
      <c r="AJ105" s="289"/>
      <c r="AK105" s="276"/>
      <c r="AL105" s="276"/>
      <c r="AR105" s="353"/>
      <c r="AS105" s="353"/>
      <c r="AT105" s="353"/>
      <c r="AU105" s="353"/>
      <c r="AV105" s="353"/>
      <c r="AW105" s="353"/>
      <c r="AX105" s="353"/>
      <c r="AY105" s="353"/>
      <c r="AZ105" s="353"/>
    </row>
    <row r="106" spans="4:55" ht="7.95" customHeight="1">
      <c r="X106" s="275"/>
      <c r="Y106" s="275"/>
      <c r="Z106" s="340">
        <v>1</v>
      </c>
      <c r="AA106" s="340"/>
      <c r="AB106" s="291"/>
      <c r="AC106" s="339">
        <v>19</v>
      </c>
      <c r="AD106" s="339"/>
      <c r="AE106" s="291"/>
      <c r="AF106" s="339">
        <v>21</v>
      </c>
      <c r="AG106" s="339"/>
      <c r="AH106" s="291"/>
      <c r="AI106" s="340">
        <v>2</v>
      </c>
      <c r="AJ106" s="340"/>
      <c r="AK106" s="275"/>
      <c r="AL106" s="275"/>
    </row>
    <row r="107" spans="4:55" ht="7.95" customHeight="1">
      <c r="X107" s="275"/>
      <c r="Y107" s="275"/>
      <c r="Z107" s="340"/>
      <c r="AA107" s="340"/>
      <c r="AB107" s="291"/>
      <c r="AC107" s="339"/>
      <c r="AD107" s="339"/>
      <c r="AE107" s="290"/>
      <c r="AF107" s="339"/>
      <c r="AG107" s="339"/>
      <c r="AH107" s="291"/>
      <c r="AI107" s="340"/>
      <c r="AJ107" s="340"/>
      <c r="AK107" s="275"/>
      <c r="AL107" s="275"/>
    </row>
    <row r="108" spans="4:55" ht="7.95" customHeight="1">
      <c r="X108" s="275"/>
      <c r="Y108" s="275"/>
      <c r="Z108" s="291"/>
      <c r="AA108" s="291"/>
      <c r="AB108" s="291"/>
      <c r="AC108" s="339">
        <v>15</v>
      </c>
      <c r="AD108" s="339"/>
      <c r="AE108" s="291"/>
      <c r="AF108" s="339">
        <v>10</v>
      </c>
      <c r="AG108" s="339"/>
      <c r="AH108" s="291"/>
      <c r="AI108" s="291"/>
      <c r="AJ108" s="291"/>
      <c r="AK108" s="275"/>
      <c r="AL108" s="275"/>
    </row>
    <row r="109" spans="4:55" ht="7.95" customHeight="1">
      <c r="X109" s="275"/>
      <c r="Y109" s="275"/>
      <c r="Z109" s="291"/>
      <c r="AA109" s="291"/>
      <c r="AB109" s="291"/>
      <c r="AC109" s="339"/>
      <c r="AD109" s="339"/>
      <c r="AE109" s="290"/>
      <c r="AF109" s="339"/>
      <c r="AG109" s="339"/>
      <c r="AH109" s="291"/>
      <c r="AI109" s="291"/>
      <c r="AJ109" s="291"/>
      <c r="AK109" s="275"/>
      <c r="AL109" s="275"/>
    </row>
    <row r="110" spans="4:55" ht="10.050000000000001" customHeight="1"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  <c r="AJ110" s="292"/>
    </row>
    <row r="111" spans="4:55" ht="10.050000000000001" customHeight="1"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  <c r="AJ111" s="292"/>
    </row>
    <row r="112" spans="4:55" ht="10.050000000000001" customHeight="1"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  <c r="AJ112" s="292"/>
    </row>
    <row r="113" spans="26:36" ht="10.050000000000001" customHeight="1"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  <c r="AJ113" s="292"/>
    </row>
    <row r="114" spans="26:36" ht="10.050000000000001" customHeight="1"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  <c r="AJ114" s="292"/>
    </row>
    <row r="115" spans="26:36" ht="10.050000000000001" customHeight="1"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  <c r="AJ115" s="292"/>
    </row>
    <row r="116" spans="26:36" ht="10.050000000000001" customHeight="1"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  <c r="AJ116" s="292"/>
    </row>
    <row r="117" spans="26:36" ht="10.050000000000001" customHeight="1"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  <c r="AJ117" s="292"/>
    </row>
    <row r="118" spans="26:36" ht="10.050000000000001" customHeight="1"/>
    <row r="119" spans="26:36" ht="10.050000000000001" customHeight="1"/>
    <row r="120" spans="26:36" ht="10.050000000000001" customHeight="1"/>
    <row r="121" spans="26:36" ht="10.050000000000001" customHeight="1"/>
    <row r="122" spans="26:36" ht="10.050000000000001" customHeight="1"/>
    <row r="123" spans="26:36" ht="10.050000000000001" customHeight="1"/>
    <row r="124" spans="26:36" ht="10.050000000000001" customHeight="1"/>
    <row r="125" spans="26:36" ht="10.050000000000001" customHeight="1"/>
    <row r="126" spans="26:36" ht="10.050000000000001" customHeight="1"/>
    <row r="127" spans="26:36" ht="10.050000000000001" customHeight="1"/>
    <row r="128" spans="26:36" ht="10.050000000000001" customHeight="1"/>
    <row r="129" ht="10.050000000000001" customHeight="1"/>
    <row r="130" ht="10.050000000000001" customHeight="1"/>
    <row r="131" ht="10.050000000000001" customHeight="1"/>
    <row r="132" ht="10.050000000000001" customHeight="1"/>
    <row r="133" ht="10.050000000000001" customHeight="1"/>
    <row r="134" ht="10.050000000000001" customHeight="1"/>
    <row r="135" ht="10.050000000000001" customHeight="1"/>
    <row r="136" ht="10.050000000000001" customHeight="1"/>
    <row r="137" ht="10.050000000000001" customHeight="1"/>
    <row r="138" ht="10.050000000000001" customHeight="1"/>
    <row r="139" ht="10.050000000000001" customHeight="1"/>
    <row r="140" ht="10.050000000000001" customHeight="1"/>
    <row r="141" ht="10.050000000000001" customHeight="1"/>
    <row r="142" ht="10.050000000000001" customHeight="1"/>
    <row r="143" ht="10.050000000000001" customHeight="1"/>
    <row r="144" ht="10.050000000000001" customHeight="1"/>
    <row r="145" ht="10.050000000000001" customHeight="1"/>
    <row r="146" ht="10.050000000000001" customHeight="1"/>
    <row r="147" ht="10.050000000000001" customHeight="1"/>
    <row r="148" ht="10.050000000000001" customHeight="1"/>
    <row r="149" ht="10.050000000000001" customHeight="1"/>
    <row r="150" ht="10.050000000000001" customHeight="1"/>
    <row r="151" ht="10.050000000000001" customHeight="1"/>
    <row r="152" ht="10.050000000000001" customHeight="1"/>
    <row r="153" ht="10.050000000000001" customHeight="1"/>
    <row r="154" ht="10.050000000000001" customHeight="1"/>
    <row r="155" ht="10.050000000000001" customHeight="1"/>
    <row r="156" ht="10.050000000000001" customHeight="1"/>
    <row r="157" ht="10.050000000000001" customHeight="1"/>
    <row r="158" ht="10.050000000000001" customHeight="1"/>
    <row r="159" ht="10.050000000000001" customHeight="1"/>
    <row r="160" ht="10.050000000000001" customHeight="1"/>
  </sheetData>
  <mergeCells count="121">
    <mergeCell ref="J89:R90"/>
    <mergeCell ref="AR104:AZ105"/>
    <mergeCell ref="J104:R105"/>
    <mergeCell ref="AF93:AG94"/>
    <mergeCell ref="V87:V88"/>
    <mergeCell ref="G100:R101"/>
    <mergeCell ref="AI106:AJ107"/>
    <mergeCell ref="AC108:AD109"/>
    <mergeCell ref="AF108:AG109"/>
    <mergeCell ref="D97:J98"/>
    <mergeCell ref="G102:U103"/>
    <mergeCell ref="V102:V103"/>
    <mergeCell ref="AC104:AD105"/>
    <mergeCell ref="AF104:AG105"/>
    <mergeCell ref="Z106:AA107"/>
    <mergeCell ref="AC106:AD107"/>
    <mergeCell ref="AF106:AG107"/>
    <mergeCell ref="D19:J20"/>
    <mergeCell ref="D32:J33"/>
    <mergeCell ref="D45:J46"/>
    <mergeCell ref="D58:J59"/>
    <mergeCell ref="D71:J72"/>
    <mergeCell ref="D84:J85"/>
    <mergeCell ref="G35:U36"/>
    <mergeCell ref="V35:V36"/>
    <mergeCell ref="G48:U49"/>
    <mergeCell ref="V48:V49"/>
    <mergeCell ref="G61:U62"/>
    <mergeCell ref="V61:V62"/>
    <mergeCell ref="V74:V75"/>
    <mergeCell ref="J24:R25"/>
    <mergeCell ref="J37:R38"/>
    <mergeCell ref="J50:R51"/>
    <mergeCell ref="G22:U23"/>
    <mergeCell ref="V22:V23"/>
    <mergeCell ref="J63:R64"/>
    <mergeCell ref="J76:R77"/>
    <mergeCell ref="AN22:AN23"/>
    <mergeCell ref="AO22:BC23"/>
    <mergeCell ref="AN35:AN36"/>
    <mergeCell ref="AO35:BC36"/>
    <mergeCell ref="AN48:AN49"/>
    <mergeCell ref="AO48:BC49"/>
    <mergeCell ref="AI78:AJ79"/>
    <mergeCell ref="AC76:AD77"/>
    <mergeCell ref="AF76:AG77"/>
    <mergeCell ref="AF37:AG38"/>
    <mergeCell ref="Z78:AA79"/>
    <mergeCell ref="AC78:AD79"/>
    <mergeCell ref="AF78:AG79"/>
    <mergeCell ref="AI52:AJ53"/>
    <mergeCell ref="AN61:AN62"/>
    <mergeCell ref="AO61:BC62"/>
    <mergeCell ref="AN74:AN75"/>
    <mergeCell ref="AO74:BC75"/>
    <mergeCell ref="AC67:AD68"/>
    <mergeCell ref="AF67:AG68"/>
    <mergeCell ref="Z65:AA66"/>
    <mergeCell ref="AC65:AD66"/>
    <mergeCell ref="AF65:AG66"/>
    <mergeCell ref="AR63:AZ64"/>
    <mergeCell ref="AR76:AZ77"/>
    <mergeCell ref="AC63:AD64"/>
    <mergeCell ref="AF63:AG64"/>
    <mergeCell ref="AI65:AJ66"/>
    <mergeCell ref="Z39:AA40"/>
    <mergeCell ref="AC39:AD40"/>
    <mergeCell ref="AF39:AG40"/>
    <mergeCell ref="AI39:AJ40"/>
    <mergeCell ref="AF28:AG29"/>
    <mergeCell ref="AR24:AZ25"/>
    <mergeCell ref="AR37:AZ38"/>
    <mergeCell ref="AC54:AD55"/>
    <mergeCell ref="AF54:AG55"/>
    <mergeCell ref="AC41:AD42"/>
    <mergeCell ref="AF41:AG42"/>
    <mergeCell ref="AC50:AD51"/>
    <mergeCell ref="AF50:AG51"/>
    <mergeCell ref="Z52:AA53"/>
    <mergeCell ref="AC52:AD53"/>
    <mergeCell ref="AF52:AG53"/>
    <mergeCell ref="AR50:AZ51"/>
    <mergeCell ref="F2:BE2"/>
    <mergeCell ref="N4:AW4"/>
    <mergeCell ref="AJ7:AM7"/>
    <mergeCell ref="AO7:BJ7"/>
    <mergeCell ref="AO8:BJ8"/>
    <mergeCell ref="AO9:BJ9"/>
    <mergeCell ref="AJ8:AM8"/>
    <mergeCell ref="G74:U75"/>
    <mergeCell ref="G87:U88"/>
    <mergeCell ref="AF24:AG25"/>
    <mergeCell ref="AF26:AG27"/>
    <mergeCell ref="AC24:AD25"/>
    <mergeCell ref="AC26:AD27"/>
    <mergeCell ref="AC28:AD29"/>
    <mergeCell ref="AJ10:AM10"/>
    <mergeCell ref="AO10:BJ10"/>
    <mergeCell ref="R16:U17"/>
    <mergeCell ref="V16:V17"/>
    <mergeCell ref="W16:AU17"/>
    <mergeCell ref="AT13:AY14"/>
    <mergeCell ref="AZ13:BH14"/>
    <mergeCell ref="AI26:AJ27"/>
    <mergeCell ref="Z26:AA27"/>
    <mergeCell ref="AC37:AD38"/>
    <mergeCell ref="AC80:AD81"/>
    <mergeCell ref="AF80:AG81"/>
    <mergeCell ref="AC89:AD90"/>
    <mergeCell ref="AF89:AG90"/>
    <mergeCell ref="Z91:AA92"/>
    <mergeCell ref="AC91:AD92"/>
    <mergeCell ref="AF91:AG92"/>
    <mergeCell ref="AI91:AJ92"/>
    <mergeCell ref="AO102:BC103"/>
    <mergeCell ref="AN102:AN103"/>
    <mergeCell ref="AO100:AZ101"/>
    <mergeCell ref="AN87:AN88"/>
    <mergeCell ref="AO87:BC88"/>
    <mergeCell ref="AC93:AD94"/>
    <mergeCell ref="AR89:AZ90"/>
  </mergeCells>
  <phoneticPr fontId="1"/>
  <pageMargins left="0.51181102362204722" right="0.51181102362204722" top="0.55118110236220474" bottom="0" header="0" footer="0"/>
  <pageSetup paperSize="9" scale="82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DB38-38D0-4BCD-B701-57A809C684E5}">
  <dimension ref="A2:BH160"/>
  <sheetViews>
    <sheetView view="pageBreakPreview" zoomScaleNormal="100" zoomScaleSheetLayoutView="100" workbookViewId="0">
      <selection activeCell="AN10" sqref="AN10:BH10"/>
    </sheetView>
  </sheetViews>
  <sheetFormatPr defaultRowHeight="13.2"/>
  <cols>
    <col min="1" max="20" width="1.77734375" style="274" customWidth="1"/>
    <col min="21" max="21" width="2.77734375" style="274" customWidth="1"/>
    <col min="22" max="38" width="1.77734375" style="274" customWidth="1"/>
    <col min="39" max="39" width="2.77734375" style="274" customWidth="1"/>
    <col min="40" max="60" width="1.77734375" style="274" customWidth="1"/>
    <col min="61" max="16384" width="8.88671875" style="274"/>
  </cols>
  <sheetData>
    <row r="2" spans="1:60" s="286" customFormat="1" ht="28.05" customHeight="1">
      <c r="A2" s="285"/>
      <c r="B2" s="285"/>
      <c r="C2" s="285"/>
      <c r="D2" s="285"/>
      <c r="E2" s="285"/>
      <c r="F2" s="336" t="s">
        <v>69</v>
      </c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  <c r="BC2" s="336"/>
      <c r="BD2" s="285"/>
      <c r="BE2" s="285"/>
      <c r="BF2" s="285"/>
      <c r="BG2" s="285"/>
      <c r="BH2" s="285"/>
    </row>
    <row r="3" spans="1:60" ht="6" customHeight="1"/>
    <row r="4" spans="1:60" ht="22.05" customHeight="1">
      <c r="M4" s="347" t="s">
        <v>102</v>
      </c>
      <c r="N4" s="347"/>
      <c r="O4" s="347"/>
      <c r="P4" s="347"/>
      <c r="Q4" s="347"/>
      <c r="R4" s="347"/>
      <c r="S4" s="347"/>
      <c r="T4" s="347"/>
      <c r="U4" s="347"/>
      <c r="V4" s="347"/>
      <c r="W4" s="347"/>
      <c r="X4" s="347"/>
      <c r="Y4" s="347"/>
      <c r="Z4" s="347"/>
      <c r="AA4" s="347"/>
      <c r="AB4" s="347"/>
      <c r="AC4" s="347"/>
      <c r="AD4" s="347"/>
      <c r="AE4" s="347"/>
      <c r="AF4" s="347"/>
      <c r="AG4" s="347"/>
      <c r="AH4" s="347"/>
      <c r="AI4" s="347"/>
      <c r="AJ4" s="347"/>
      <c r="AK4" s="347"/>
      <c r="AL4" s="347"/>
      <c r="AM4" s="347"/>
      <c r="AN4" s="347"/>
      <c r="AO4" s="347"/>
      <c r="AP4" s="347"/>
      <c r="AQ4" s="347"/>
      <c r="AR4" s="347"/>
      <c r="AS4" s="347"/>
      <c r="AT4" s="347"/>
      <c r="AU4" s="347"/>
      <c r="AV4" s="347"/>
    </row>
    <row r="5" spans="1:60" s="282" customFormat="1" ht="10.050000000000001" customHeight="1">
      <c r="M5" s="281"/>
      <c r="N5" s="281"/>
      <c r="O5" s="281"/>
      <c r="P5" s="281"/>
      <c r="Q5" s="281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281"/>
      <c r="AC5" s="281"/>
      <c r="AD5" s="281"/>
      <c r="AE5" s="281"/>
      <c r="AF5" s="281"/>
      <c r="AG5" s="281"/>
      <c r="AH5" s="281"/>
      <c r="AI5" s="281"/>
      <c r="AJ5" s="281"/>
      <c r="AK5" s="281"/>
      <c r="AL5" s="281"/>
      <c r="AM5" s="281"/>
      <c r="AN5" s="281"/>
      <c r="AO5" s="281"/>
      <c r="AP5" s="281"/>
      <c r="AQ5" s="281"/>
      <c r="AR5" s="281"/>
      <c r="AS5" s="281"/>
      <c r="AT5" s="281"/>
      <c r="AU5" s="281"/>
      <c r="AV5" s="281"/>
    </row>
    <row r="6" spans="1:60" ht="10.050000000000001" customHeight="1">
      <c r="AG6" s="271"/>
      <c r="AH6" s="271"/>
      <c r="AI6" s="271"/>
      <c r="AJ6" s="271"/>
      <c r="AK6" s="271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</row>
    <row r="7" spans="1:60" ht="16.05" customHeight="1">
      <c r="AG7" s="272"/>
      <c r="AH7" s="272"/>
      <c r="AI7" s="348" t="s">
        <v>49</v>
      </c>
      <c r="AJ7" s="348"/>
      <c r="AK7" s="348"/>
      <c r="AL7" s="348"/>
      <c r="AM7" s="271"/>
      <c r="AN7" s="349" t="s">
        <v>50</v>
      </c>
      <c r="AO7" s="349"/>
      <c r="AP7" s="349"/>
      <c r="AQ7" s="349"/>
      <c r="AR7" s="349"/>
      <c r="AS7" s="349"/>
      <c r="AT7" s="349"/>
      <c r="AU7" s="349"/>
      <c r="AV7" s="349"/>
      <c r="AW7" s="349"/>
      <c r="AX7" s="349"/>
      <c r="AY7" s="349"/>
      <c r="AZ7" s="349"/>
      <c r="BA7" s="349"/>
      <c r="BB7" s="349"/>
      <c r="BC7" s="349"/>
      <c r="BD7" s="349"/>
      <c r="BE7" s="349"/>
      <c r="BF7" s="349"/>
      <c r="BG7" s="349"/>
      <c r="BH7" s="349"/>
    </row>
    <row r="8" spans="1:60" ht="16.05" customHeight="1">
      <c r="AG8" s="270"/>
      <c r="AH8" s="270"/>
      <c r="AI8" s="348" t="s">
        <v>98</v>
      </c>
      <c r="AJ8" s="348"/>
      <c r="AK8" s="348"/>
      <c r="AL8" s="348"/>
      <c r="AM8" s="272"/>
      <c r="AN8" s="348" t="s">
        <v>48</v>
      </c>
      <c r="AO8" s="348"/>
      <c r="AP8" s="348"/>
      <c r="AQ8" s="348"/>
      <c r="AR8" s="348"/>
      <c r="AS8" s="348"/>
      <c r="AT8" s="348"/>
      <c r="AU8" s="348"/>
      <c r="AV8" s="348"/>
      <c r="AW8" s="348"/>
      <c r="AX8" s="348"/>
      <c r="AY8" s="348"/>
      <c r="AZ8" s="348"/>
      <c r="BA8" s="348"/>
      <c r="BB8" s="348"/>
      <c r="BC8" s="348"/>
      <c r="BD8" s="348"/>
      <c r="BE8" s="348"/>
      <c r="BF8" s="348"/>
      <c r="BG8" s="348"/>
      <c r="BH8" s="348"/>
    </row>
    <row r="9" spans="1:60" ht="16.05" customHeight="1">
      <c r="AG9" s="271"/>
      <c r="AH9" s="271"/>
      <c r="AI9" s="270"/>
      <c r="AJ9" s="270"/>
      <c r="AK9" s="225"/>
      <c r="AL9" s="225"/>
      <c r="AM9" s="225"/>
      <c r="AN9" s="348" t="s">
        <v>112</v>
      </c>
      <c r="AO9" s="348"/>
      <c r="AP9" s="348"/>
      <c r="AQ9" s="348"/>
      <c r="AR9" s="348"/>
      <c r="AS9" s="348"/>
      <c r="AT9" s="348"/>
      <c r="AU9" s="348"/>
      <c r="AV9" s="348"/>
      <c r="AW9" s="348"/>
      <c r="AX9" s="348"/>
      <c r="AY9" s="348"/>
      <c r="AZ9" s="348"/>
      <c r="BA9" s="348"/>
      <c r="BB9" s="348"/>
      <c r="BC9" s="348"/>
      <c r="BD9" s="348"/>
      <c r="BE9" s="348"/>
      <c r="BF9" s="348"/>
      <c r="BG9" s="348"/>
      <c r="BH9" s="348"/>
    </row>
    <row r="10" spans="1:60" ht="16.05" customHeight="1">
      <c r="AI10" s="348" t="s">
        <v>51</v>
      </c>
      <c r="AJ10" s="348"/>
      <c r="AK10" s="348"/>
      <c r="AL10" s="348"/>
      <c r="AM10" s="271"/>
      <c r="AN10" s="350" t="s">
        <v>115</v>
      </c>
      <c r="AO10" s="350"/>
      <c r="AP10" s="350"/>
      <c r="AQ10" s="350"/>
      <c r="AR10" s="350"/>
      <c r="AS10" s="350"/>
      <c r="AT10" s="350"/>
      <c r="AU10" s="350"/>
      <c r="AV10" s="350"/>
      <c r="AW10" s="350"/>
      <c r="AX10" s="350"/>
      <c r="AY10" s="350"/>
      <c r="AZ10" s="350"/>
      <c r="BA10" s="350"/>
      <c r="BB10" s="350"/>
      <c r="BC10" s="350"/>
      <c r="BD10" s="350"/>
      <c r="BE10" s="350"/>
      <c r="BF10" s="350"/>
      <c r="BG10" s="350"/>
      <c r="BH10" s="350"/>
    </row>
    <row r="11" spans="1:60" s="282" customFormat="1" ht="10.050000000000001" customHeight="1">
      <c r="AI11" s="279"/>
      <c r="AJ11" s="279"/>
      <c r="AK11" s="279"/>
      <c r="AL11" s="279"/>
      <c r="AM11" s="279"/>
      <c r="AN11" s="280"/>
      <c r="AO11" s="280"/>
      <c r="AP11" s="280"/>
      <c r="AQ11" s="280"/>
      <c r="AR11" s="280"/>
      <c r="AS11" s="280"/>
      <c r="AT11" s="280"/>
      <c r="AU11" s="280"/>
      <c r="AV11" s="280"/>
      <c r="AW11" s="280"/>
      <c r="AX11" s="280"/>
      <c r="AY11" s="280"/>
      <c r="AZ11" s="280"/>
      <c r="BA11" s="280"/>
      <c r="BB11" s="280"/>
      <c r="BC11" s="280"/>
      <c r="BD11" s="280"/>
      <c r="BE11" s="280"/>
      <c r="BF11" s="280"/>
      <c r="BG11" s="280"/>
      <c r="BH11" s="280"/>
    </row>
    <row r="12" spans="1:60" ht="10.050000000000001" customHeight="1"/>
    <row r="13" spans="1:60" ht="10.050000000000001" customHeight="1">
      <c r="AS13" s="345" t="s">
        <v>26</v>
      </c>
      <c r="AT13" s="345"/>
      <c r="AU13" s="345"/>
      <c r="AV13" s="345"/>
      <c r="AW13" s="345"/>
      <c r="AX13" s="345"/>
      <c r="AY13" s="345" t="s">
        <v>47</v>
      </c>
      <c r="AZ13" s="345"/>
      <c r="BA13" s="345"/>
      <c r="BB13" s="345"/>
      <c r="BC13" s="345"/>
      <c r="BD13" s="345"/>
      <c r="BE13" s="345"/>
      <c r="BF13" s="345"/>
      <c r="BG13" s="345"/>
    </row>
    <row r="14" spans="1:60" ht="10.050000000000001" customHeight="1">
      <c r="AS14" s="345"/>
      <c r="AT14" s="345"/>
      <c r="AU14" s="345"/>
      <c r="AV14" s="345"/>
      <c r="AW14" s="345"/>
      <c r="AX14" s="345"/>
      <c r="AY14" s="345"/>
      <c r="AZ14" s="345"/>
      <c r="BA14" s="345"/>
      <c r="BB14" s="345"/>
      <c r="BC14" s="345"/>
      <c r="BD14" s="345"/>
      <c r="BE14" s="345"/>
      <c r="BF14" s="345"/>
      <c r="BG14" s="345"/>
    </row>
    <row r="15" spans="1:60" ht="10.050000000000001" customHeight="1">
      <c r="AS15" s="267"/>
      <c r="AT15" s="267"/>
      <c r="AU15" s="267"/>
      <c r="AV15" s="267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</row>
    <row r="16" spans="1:60" ht="10.050000000000001" customHeight="1">
      <c r="Q16" s="344" t="s">
        <v>31</v>
      </c>
      <c r="R16" s="344"/>
      <c r="S16" s="344"/>
      <c r="T16" s="344"/>
      <c r="U16" s="344" t="s">
        <v>32</v>
      </c>
      <c r="V16" s="345" t="s">
        <v>52</v>
      </c>
      <c r="W16" s="345"/>
      <c r="X16" s="345"/>
      <c r="Y16" s="345"/>
      <c r="Z16" s="345"/>
      <c r="AA16" s="345"/>
      <c r="AB16" s="345"/>
      <c r="AC16" s="345"/>
      <c r="AD16" s="345"/>
      <c r="AE16" s="345"/>
      <c r="AF16" s="345"/>
      <c r="AG16" s="345"/>
      <c r="AH16" s="345"/>
      <c r="AI16" s="345"/>
      <c r="AJ16" s="345"/>
      <c r="AK16" s="345"/>
      <c r="AL16" s="345"/>
      <c r="AM16" s="345"/>
      <c r="AN16" s="345"/>
      <c r="AO16" s="345"/>
      <c r="AP16" s="345"/>
      <c r="AQ16" s="345"/>
      <c r="AR16" s="345"/>
      <c r="AS16" s="345"/>
      <c r="AT16" s="345"/>
      <c r="AU16" s="267"/>
      <c r="AV16" s="267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</row>
    <row r="17" spans="3:59" ht="10.050000000000001" customHeight="1">
      <c r="Q17" s="344"/>
      <c r="R17" s="344"/>
      <c r="S17" s="344"/>
      <c r="T17" s="344"/>
      <c r="U17" s="344"/>
      <c r="V17" s="345"/>
      <c r="W17" s="345"/>
      <c r="X17" s="345"/>
      <c r="Y17" s="345"/>
      <c r="Z17" s="345"/>
      <c r="AA17" s="345"/>
      <c r="AB17" s="345"/>
      <c r="AC17" s="345"/>
      <c r="AD17" s="345"/>
      <c r="AE17" s="345"/>
      <c r="AF17" s="345"/>
      <c r="AG17" s="345"/>
      <c r="AH17" s="345"/>
      <c r="AI17" s="345"/>
      <c r="AJ17" s="345"/>
      <c r="AK17" s="345"/>
      <c r="AL17" s="345"/>
      <c r="AM17" s="345"/>
      <c r="AN17" s="345"/>
      <c r="AO17" s="345"/>
      <c r="AP17" s="345"/>
      <c r="AQ17" s="345"/>
      <c r="AR17" s="345"/>
      <c r="AS17" s="345"/>
      <c r="AT17" s="345"/>
      <c r="AU17" s="267"/>
      <c r="AV17" s="267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</row>
    <row r="18" spans="3:59" ht="10.050000000000001" customHeight="1">
      <c r="AS18" s="267"/>
      <c r="AT18" s="267"/>
      <c r="AU18" s="267"/>
      <c r="AV18" s="267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</row>
    <row r="19" spans="3:59" ht="9.75" customHeight="1">
      <c r="C19" s="343" t="s">
        <v>70</v>
      </c>
      <c r="D19" s="343"/>
      <c r="E19" s="343"/>
      <c r="F19" s="343"/>
      <c r="G19" s="343"/>
      <c r="H19" s="343"/>
      <c r="I19" s="343"/>
      <c r="AS19" s="267"/>
      <c r="AT19" s="267"/>
      <c r="AU19" s="267"/>
      <c r="AV19" s="267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</row>
    <row r="20" spans="3:59" ht="9.75" customHeight="1">
      <c r="C20" s="343"/>
      <c r="D20" s="343"/>
      <c r="E20" s="343"/>
      <c r="F20" s="343"/>
      <c r="G20" s="343"/>
      <c r="H20" s="343"/>
      <c r="I20" s="343"/>
      <c r="AS20" s="267"/>
      <c r="AT20" s="267"/>
      <c r="AU20" s="267"/>
      <c r="AV20" s="267"/>
      <c r="AW20" s="267"/>
      <c r="AX20" s="267"/>
      <c r="AY20" s="267"/>
      <c r="AZ20" s="267"/>
      <c r="BA20" s="267"/>
      <c r="BB20" s="267"/>
      <c r="BC20" s="267"/>
      <c r="BD20" s="267"/>
      <c r="BE20" s="267"/>
      <c r="BF20" s="267"/>
      <c r="BG20" s="267"/>
    </row>
    <row r="21" spans="3:59" ht="9.75" customHeight="1"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</row>
    <row r="22" spans="3:59" ht="9.75" customHeight="1">
      <c r="D22" s="341" t="str">
        <f>IFERROR(VLOOKUP(U22,参加チーム名・チームＮｏ!$D$25:$F$30,3,FALSE),"")</f>
        <v>網野中学校</v>
      </c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O22" s="341"/>
      <c r="P22" s="341"/>
      <c r="Q22" s="341"/>
      <c r="R22" s="341"/>
      <c r="S22" s="341"/>
      <c r="T22" s="341"/>
      <c r="U22" s="344">
        <v>7</v>
      </c>
      <c r="V22" s="268"/>
      <c r="W22" s="268"/>
      <c r="X22" s="268"/>
      <c r="Y22" s="268"/>
      <c r="Z22" s="268"/>
      <c r="AA22" s="268"/>
      <c r="AB22" s="268"/>
      <c r="AC22" s="268"/>
      <c r="AD22" s="269"/>
      <c r="AE22" s="269"/>
      <c r="AF22" s="269"/>
      <c r="AG22" s="268"/>
      <c r="AH22" s="268"/>
      <c r="AI22" s="268"/>
      <c r="AJ22" s="268"/>
      <c r="AK22" s="268"/>
      <c r="AL22" s="269"/>
      <c r="AM22" s="344">
        <v>9</v>
      </c>
      <c r="AN22" s="341" t="str">
        <f>IFERROR(VLOOKUP(AM22,参加チーム名・チームＮｏ!$D$25:$F$30,3,FALSE),"")</f>
        <v>園部中学校</v>
      </c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</row>
    <row r="23" spans="3:59" ht="9.75" customHeight="1">
      <c r="D23" s="341"/>
      <c r="E23" s="341"/>
      <c r="F23" s="341"/>
      <c r="G23" s="341"/>
      <c r="H23" s="341"/>
      <c r="I23" s="341"/>
      <c r="J23" s="341"/>
      <c r="K23" s="341"/>
      <c r="L23" s="341"/>
      <c r="M23" s="341"/>
      <c r="N23" s="341"/>
      <c r="O23" s="341"/>
      <c r="P23" s="341"/>
      <c r="Q23" s="341"/>
      <c r="R23" s="341"/>
      <c r="S23" s="341"/>
      <c r="T23" s="341"/>
      <c r="U23" s="344"/>
      <c r="V23" s="269"/>
      <c r="W23" s="269"/>
      <c r="X23" s="269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269"/>
      <c r="AK23" s="269"/>
      <c r="AL23" s="269"/>
      <c r="AM23" s="344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</row>
    <row r="24" spans="3:59" ht="7.95" customHeight="1">
      <c r="F24" s="268"/>
      <c r="G24" s="268"/>
      <c r="H24" s="345" t="str">
        <f>IFERROR(VLOOKUP(U22,参加チーム名・チームＮｏ!$D$25:$I$30,6,FALSE),"")</f>
        <v>丹後1位</v>
      </c>
      <c r="I24" s="345"/>
      <c r="J24" s="345"/>
      <c r="K24" s="345"/>
      <c r="L24" s="345"/>
      <c r="M24" s="345"/>
      <c r="N24" s="345"/>
      <c r="O24" s="345"/>
      <c r="P24" s="345"/>
      <c r="Q24" s="268"/>
      <c r="R24" s="268"/>
      <c r="S24" s="268"/>
      <c r="T24" s="268"/>
      <c r="U24" s="268"/>
      <c r="V24" s="269"/>
      <c r="W24" s="269"/>
      <c r="X24" s="269"/>
      <c r="Y24" s="289"/>
      <c r="Z24" s="289"/>
      <c r="AA24" s="289"/>
      <c r="AB24" s="339">
        <v>14</v>
      </c>
      <c r="AC24" s="339"/>
      <c r="AD24" s="289"/>
      <c r="AE24" s="339">
        <v>21</v>
      </c>
      <c r="AF24" s="339"/>
      <c r="AG24" s="289"/>
      <c r="AH24" s="289"/>
      <c r="AI24" s="289"/>
      <c r="AJ24" s="269"/>
      <c r="AK24" s="269"/>
      <c r="AL24" s="269"/>
      <c r="AM24" s="268"/>
      <c r="AN24" s="268"/>
      <c r="AO24" s="268"/>
      <c r="AP24" s="268"/>
      <c r="AQ24" s="268"/>
      <c r="AR24" s="345" t="str">
        <f>IFERROR(VLOOKUP(AM22,参加チーム名・チームＮｏ!$D$25:$I$30,6,FALSE),"")</f>
        <v>口丹波代表</v>
      </c>
      <c r="AS24" s="345"/>
      <c r="AT24" s="345"/>
      <c r="AU24" s="345"/>
      <c r="AV24" s="345"/>
      <c r="AW24" s="345"/>
      <c r="AX24" s="345"/>
      <c r="AY24" s="268"/>
      <c r="AZ24" s="268"/>
      <c r="BA24" s="268"/>
      <c r="BB24" s="268"/>
    </row>
    <row r="25" spans="3:59" ht="7.95" customHeight="1">
      <c r="F25" s="268"/>
      <c r="G25" s="268"/>
      <c r="H25" s="345"/>
      <c r="I25" s="345"/>
      <c r="J25" s="345"/>
      <c r="K25" s="345"/>
      <c r="L25" s="345"/>
      <c r="M25" s="345"/>
      <c r="N25" s="345"/>
      <c r="O25" s="345"/>
      <c r="P25" s="345"/>
      <c r="Q25" s="268"/>
      <c r="R25" s="268"/>
      <c r="S25" s="268"/>
      <c r="T25" s="268"/>
      <c r="U25" s="268"/>
      <c r="V25" s="269"/>
      <c r="W25" s="269"/>
      <c r="X25" s="269"/>
      <c r="Y25" s="289"/>
      <c r="Z25" s="289"/>
      <c r="AA25" s="289"/>
      <c r="AB25" s="339"/>
      <c r="AC25" s="339"/>
      <c r="AD25" s="290"/>
      <c r="AE25" s="339"/>
      <c r="AF25" s="339"/>
      <c r="AG25" s="289"/>
      <c r="AH25" s="289"/>
      <c r="AI25" s="289"/>
      <c r="AJ25" s="269"/>
      <c r="AK25" s="269"/>
      <c r="AL25" s="269"/>
      <c r="AM25" s="268"/>
      <c r="AN25" s="268"/>
      <c r="AO25" s="268"/>
      <c r="AP25" s="268"/>
      <c r="AQ25" s="268"/>
      <c r="AR25" s="345"/>
      <c r="AS25" s="345"/>
      <c r="AT25" s="345"/>
      <c r="AU25" s="345"/>
      <c r="AV25" s="345"/>
      <c r="AW25" s="345"/>
      <c r="AX25" s="345"/>
      <c r="AY25" s="268"/>
      <c r="AZ25" s="268"/>
      <c r="BA25" s="268"/>
      <c r="BB25" s="268"/>
    </row>
    <row r="26" spans="3:59" ht="7.95" customHeight="1"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340">
        <v>0</v>
      </c>
      <c r="Z26" s="340"/>
      <c r="AA26" s="291"/>
      <c r="AB26" s="339"/>
      <c r="AC26" s="339"/>
      <c r="AD26" s="291"/>
      <c r="AE26" s="339"/>
      <c r="AF26" s="339"/>
      <c r="AG26" s="291"/>
      <c r="AH26" s="340">
        <v>2</v>
      </c>
      <c r="AI26" s="340"/>
      <c r="AJ26" s="268"/>
      <c r="AK26" s="268"/>
      <c r="AL26" s="268"/>
      <c r="AM26" s="268"/>
      <c r="AN26" s="268"/>
      <c r="AO26" s="268"/>
      <c r="AP26" s="268"/>
      <c r="AQ26" s="268"/>
      <c r="AR26" s="268"/>
      <c r="AS26" s="268"/>
      <c r="AT26" s="268"/>
      <c r="AU26" s="268"/>
      <c r="AV26" s="268"/>
      <c r="AW26" s="268"/>
      <c r="AX26" s="268"/>
      <c r="AY26" s="268"/>
      <c r="AZ26" s="268"/>
      <c r="BA26" s="268"/>
      <c r="BB26" s="268"/>
    </row>
    <row r="27" spans="3:59" ht="7.95" customHeight="1"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340"/>
      <c r="Z27" s="340"/>
      <c r="AA27" s="291"/>
      <c r="AB27" s="339"/>
      <c r="AC27" s="339"/>
      <c r="AD27" s="291"/>
      <c r="AE27" s="339"/>
      <c r="AF27" s="339"/>
      <c r="AG27" s="291"/>
      <c r="AH27" s="340"/>
      <c r="AI27" s="340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  <c r="AV27" s="268"/>
      <c r="AW27" s="268"/>
      <c r="AX27" s="268"/>
      <c r="AY27" s="268"/>
      <c r="AZ27" s="268"/>
      <c r="BA27" s="268"/>
      <c r="BB27" s="268"/>
    </row>
    <row r="28" spans="3:59" ht="7.95" customHeight="1"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91"/>
      <c r="Z28" s="291"/>
      <c r="AA28" s="291"/>
      <c r="AB28" s="339">
        <v>10</v>
      </c>
      <c r="AC28" s="339"/>
      <c r="AD28" s="291"/>
      <c r="AE28" s="339">
        <v>21</v>
      </c>
      <c r="AF28" s="339"/>
      <c r="AG28" s="291"/>
      <c r="AH28" s="291"/>
      <c r="AI28" s="291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  <c r="AV28" s="268"/>
      <c r="AW28" s="268"/>
      <c r="AX28" s="268"/>
      <c r="AY28" s="268"/>
      <c r="AZ28" s="268"/>
      <c r="BA28" s="268"/>
      <c r="BB28" s="268"/>
    </row>
    <row r="29" spans="3:59" ht="7.95" customHeight="1"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91"/>
      <c r="Z29" s="291"/>
      <c r="AA29" s="291"/>
      <c r="AB29" s="339"/>
      <c r="AC29" s="339"/>
      <c r="AD29" s="290"/>
      <c r="AE29" s="339"/>
      <c r="AF29" s="339"/>
      <c r="AG29" s="291"/>
      <c r="AH29" s="291"/>
      <c r="AI29" s="291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  <c r="AV29" s="268"/>
      <c r="AW29" s="268"/>
      <c r="AX29" s="268"/>
      <c r="AY29" s="268"/>
      <c r="AZ29" s="268"/>
      <c r="BA29" s="268"/>
      <c r="BB29" s="268"/>
    </row>
    <row r="30" spans="3:59" ht="7.95" customHeight="1">
      <c r="Y30" s="292"/>
      <c r="Z30" s="292"/>
      <c r="AA30" s="292"/>
      <c r="AB30" s="292"/>
      <c r="AC30" s="292"/>
      <c r="AD30" s="292"/>
      <c r="AE30" s="293"/>
      <c r="AF30" s="293"/>
      <c r="AG30" s="292"/>
      <c r="AH30" s="292"/>
      <c r="AI30" s="292"/>
    </row>
    <row r="31" spans="3:59" ht="7.95" customHeight="1">
      <c r="Y31" s="292"/>
      <c r="Z31" s="292"/>
      <c r="AA31" s="292"/>
      <c r="AB31" s="292"/>
      <c r="AC31" s="292"/>
      <c r="AD31" s="292"/>
      <c r="AE31" s="293"/>
      <c r="AF31" s="293"/>
      <c r="AG31" s="292"/>
      <c r="AH31" s="292"/>
      <c r="AI31" s="292"/>
    </row>
    <row r="32" spans="3:59" ht="9.75" customHeight="1">
      <c r="C32" s="343" t="s">
        <v>71</v>
      </c>
      <c r="D32" s="343"/>
      <c r="E32" s="343"/>
      <c r="F32" s="343"/>
      <c r="G32" s="343"/>
      <c r="H32" s="343"/>
      <c r="I32" s="343"/>
      <c r="Y32" s="292"/>
      <c r="Z32" s="292"/>
      <c r="AA32" s="292"/>
      <c r="AB32" s="292"/>
      <c r="AC32" s="292"/>
      <c r="AD32" s="293"/>
      <c r="AE32" s="293"/>
      <c r="AF32" s="293"/>
      <c r="AG32" s="292"/>
      <c r="AH32" s="292"/>
      <c r="AI32" s="292"/>
    </row>
    <row r="33" spans="3:56" ht="9.75" customHeight="1">
      <c r="C33" s="343"/>
      <c r="D33" s="343"/>
      <c r="E33" s="343"/>
      <c r="F33" s="343"/>
      <c r="G33" s="343"/>
      <c r="H33" s="343"/>
      <c r="I33" s="343"/>
      <c r="Y33" s="292"/>
      <c r="Z33" s="292"/>
      <c r="AA33" s="292"/>
      <c r="AB33" s="292"/>
      <c r="AC33" s="292"/>
      <c r="AD33" s="293"/>
      <c r="AE33" s="293"/>
      <c r="AF33" s="293"/>
      <c r="AG33" s="292"/>
      <c r="AH33" s="292"/>
      <c r="AI33" s="292"/>
    </row>
    <row r="34" spans="3:56" ht="9.75" customHeight="1">
      <c r="Y34" s="292"/>
      <c r="Z34" s="292"/>
      <c r="AA34" s="292"/>
      <c r="AB34" s="292"/>
      <c r="AC34" s="292"/>
      <c r="AD34" s="292"/>
      <c r="AE34" s="292"/>
      <c r="AF34" s="292"/>
      <c r="AG34" s="292"/>
      <c r="AH34" s="292"/>
      <c r="AI34" s="292"/>
    </row>
    <row r="35" spans="3:56" ht="9.75" customHeight="1">
      <c r="D35" s="341" t="str">
        <f>IFERROR(VLOOKUP(U35,参加チーム名・チームＮｏ!$D$25:$F$30,3,FALSE),"")</f>
        <v>花山中学校</v>
      </c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/>
      <c r="T35" s="341"/>
      <c r="U35" s="344">
        <v>8</v>
      </c>
      <c r="V35" s="268"/>
      <c r="W35" s="268"/>
      <c r="X35" s="268"/>
      <c r="Y35" s="294"/>
      <c r="Z35" s="294"/>
      <c r="AA35" s="294"/>
      <c r="AB35" s="294"/>
      <c r="AC35" s="294"/>
      <c r="AD35" s="5"/>
      <c r="AE35" s="5"/>
      <c r="AF35" s="5"/>
      <c r="AG35" s="294"/>
      <c r="AH35" s="294"/>
      <c r="AI35" s="294"/>
      <c r="AJ35" s="268"/>
      <c r="AK35" s="268"/>
      <c r="AL35" s="268"/>
      <c r="AM35" s="344">
        <v>10</v>
      </c>
      <c r="AN35" s="341" t="str">
        <f>IFERROR(VLOOKUP(AM35,参加チーム名・チームＮｏ!$D$25:$F$30,3,FALSE),"")</f>
        <v>西小倉中学校</v>
      </c>
      <c r="AO35" s="341"/>
      <c r="AP35" s="341"/>
      <c r="AQ35" s="341"/>
      <c r="AR35" s="341"/>
      <c r="AS35" s="341"/>
      <c r="AT35" s="341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</row>
    <row r="36" spans="3:56" ht="9.75" customHeight="1">
      <c r="D36" s="341"/>
      <c r="E36" s="341"/>
      <c r="F36" s="341"/>
      <c r="G36" s="341"/>
      <c r="H36" s="341"/>
      <c r="I36" s="341"/>
      <c r="J36" s="341"/>
      <c r="K36" s="341"/>
      <c r="L36" s="341"/>
      <c r="M36" s="341"/>
      <c r="N36" s="341"/>
      <c r="O36" s="341"/>
      <c r="P36" s="341"/>
      <c r="Q36" s="341"/>
      <c r="R36" s="341"/>
      <c r="S36" s="341"/>
      <c r="T36" s="341"/>
      <c r="U36" s="344"/>
      <c r="V36" s="268"/>
      <c r="W36" s="269"/>
      <c r="X36" s="269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269"/>
      <c r="AK36" s="269"/>
      <c r="AL36" s="268"/>
      <c r="AM36" s="344"/>
      <c r="AN36" s="341"/>
      <c r="AO36" s="341"/>
      <c r="AP36" s="341"/>
      <c r="AQ36" s="341"/>
      <c r="AR36" s="341"/>
      <c r="AS36" s="341"/>
      <c r="AT36" s="341"/>
      <c r="AU36" s="341"/>
      <c r="AV36" s="341"/>
      <c r="AW36" s="341"/>
      <c r="AX36" s="341"/>
      <c r="AY36" s="341"/>
      <c r="AZ36" s="341"/>
      <c r="BA36" s="341"/>
      <c r="BB36" s="341"/>
      <c r="BC36" s="341"/>
      <c r="BD36" s="341"/>
    </row>
    <row r="37" spans="3:56" ht="7.95" customHeight="1">
      <c r="F37" s="268"/>
      <c r="G37" s="268"/>
      <c r="H37" s="345" t="str">
        <f>IFERROR(VLOOKUP(U35,参加チーム名・チームＮｏ!$D$25:$I$30,6,FALSE),"")</f>
        <v>京都市</v>
      </c>
      <c r="I37" s="345"/>
      <c r="J37" s="345"/>
      <c r="K37" s="345"/>
      <c r="L37" s="345"/>
      <c r="M37" s="345"/>
      <c r="N37" s="345"/>
      <c r="O37" s="345"/>
      <c r="P37" s="345"/>
      <c r="Q37" s="268"/>
      <c r="R37" s="268"/>
      <c r="S37" s="268"/>
      <c r="T37" s="268"/>
      <c r="U37" s="268"/>
      <c r="V37" s="268"/>
      <c r="W37" s="269"/>
      <c r="X37" s="269"/>
      <c r="Y37" s="289"/>
      <c r="Z37" s="289"/>
      <c r="AA37" s="289"/>
      <c r="AB37" s="339">
        <v>21</v>
      </c>
      <c r="AC37" s="339"/>
      <c r="AD37" s="316"/>
      <c r="AE37" s="339">
        <v>11</v>
      </c>
      <c r="AF37" s="339"/>
      <c r="AG37" s="289"/>
      <c r="AH37" s="289"/>
      <c r="AI37" s="289"/>
      <c r="AJ37" s="269"/>
      <c r="AK37" s="269"/>
      <c r="AL37" s="268"/>
      <c r="AM37" s="268"/>
      <c r="AN37" s="268"/>
      <c r="AO37" s="268"/>
      <c r="AP37" s="268"/>
      <c r="AQ37" s="268"/>
      <c r="AR37" s="345" t="str">
        <f>IFERROR(VLOOKUP(AM35,参加チーム名・チームＮｏ!$D$25:$I$30,6,FALSE),"")</f>
        <v>山城１位</v>
      </c>
      <c r="AS37" s="345"/>
      <c r="AT37" s="345"/>
      <c r="AU37" s="345"/>
      <c r="AV37" s="345"/>
      <c r="AW37" s="345"/>
      <c r="AX37" s="345"/>
      <c r="AY37" s="345"/>
      <c r="AZ37" s="345"/>
      <c r="BA37" s="268"/>
      <c r="BB37" s="268"/>
    </row>
    <row r="38" spans="3:56" ht="7.95" customHeight="1">
      <c r="F38" s="268"/>
      <c r="G38" s="268"/>
      <c r="H38" s="345"/>
      <c r="I38" s="345"/>
      <c r="J38" s="345"/>
      <c r="K38" s="345"/>
      <c r="L38" s="345"/>
      <c r="M38" s="345"/>
      <c r="N38" s="345"/>
      <c r="O38" s="345"/>
      <c r="P38" s="345"/>
      <c r="Q38" s="268"/>
      <c r="R38" s="268"/>
      <c r="S38" s="268"/>
      <c r="T38" s="268"/>
      <c r="U38" s="268"/>
      <c r="V38" s="268"/>
      <c r="W38" s="269"/>
      <c r="X38" s="269"/>
      <c r="Y38" s="289"/>
      <c r="Z38" s="289"/>
      <c r="AA38" s="289"/>
      <c r="AB38" s="339"/>
      <c r="AC38" s="339"/>
      <c r="AD38" s="290"/>
      <c r="AE38" s="339"/>
      <c r="AF38" s="339"/>
      <c r="AG38" s="289"/>
      <c r="AH38" s="289"/>
      <c r="AI38" s="289"/>
      <c r="AJ38" s="269"/>
      <c r="AK38" s="269"/>
      <c r="AL38" s="268"/>
      <c r="AM38" s="268"/>
      <c r="AN38" s="268"/>
      <c r="AO38" s="268"/>
      <c r="AP38" s="268"/>
      <c r="AQ38" s="268"/>
      <c r="AR38" s="345"/>
      <c r="AS38" s="345"/>
      <c r="AT38" s="345"/>
      <c r="AU38" s="345"/>
      <c r="AV38" s="345"/>
      <c r="AW38" s="345"/>
      <c r="AX38" s="345"/>
      <c r="AY38" s="345"/>
      <c r="AZ38" s="345"/>
      <c r="BA38" s="268"/>
      <c r="BB38" s="268"/>
    </row>
    <row r="39" spans="3:56" ht="7.95" customHeight="1">
      <c r="F39" s="268"/>
      <c r="G39" s="268"/>
      <c r="H39" s="268"/>
      <c r="I39" s="268"/>
      <c r="J39" s="268"/>
      <c r="K39" s="268"/>
      <c r="L39" s="27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340">
        <v>2</v>
      </c>
      <c r="Z39" s="340"/>
      <c r="AA39" s="291"/>
      <c r="AB39" s="339"/>
      <c r="AC39" s="339"/>
      <c r="AD39" s="317"/>
      <c r="AE39" s="339"/>
      <c r="AF39" s="339"/>
      <c r="AG39" s="291"/>
      <c r="AH39" s="340">
        <v>0</v>
      </c>
      <c r="AI39" s="340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  <c r="AV39" s="268"/>
      <c r="AW39" s="268"/>
      <c r="AX39" s="268"/>
      <c r="AY39" s="268"/>
      <c r="AZ39" s="268"/>
      <c r="BA39" s="268"/>
      <c r="BB39" s="268"/>
    </row>
    <row r="40" spans="3:56" ht="7.95" customHeight="1"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340"/>
      <c r="Z40" s="340"/>
      <c r="AA40" s="291"/>
      <c r="AB40" s="339"/>
      <c r="AC40" s="339"/>
      <c r="AD40" s="317"/>
      <c r="AE40" s="339"/>
      <c r="AF40" s="339"/>
      <c r="AG40" s="291"/>
      <c r="AH40" s="340"/>
      <c r="AI40" s="340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  <c r="AV40" s="268"/>
      <c r="AW40" s="268"/>
      <c r="AX40" s="268"/>
      <c r="AY40" s="268"/>
      <c r="AZ40" s="268"/>
      <c r="BA40" s="268"/>
      <c r="BB40" s="268"/>
    </row>
    <row r="41" spans="3:56" ht="7.95" customHeight="1">
      <c r="F41" s="268"/>
      <c r="G41" s="268"/>
      <c r="H41" s="268"/>
      <c r="I41" s="268"/>
      <c r="J41" s="268"/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91"/>
      <c r="Z41" s="291"/>
      <c r="AA41" s="291"/>
      <c r="AB41" s="339">
        <v>21</v>
      </c>
      <c r="AC41" s="339"/>
      <c r="AD41" s="317"/>
      <c r="AE41" s="339">
        <v>13</v>
      </c>
      <c r="AF41" s="339"/>
      <c r="AG41" s="291"/>
      <c r="AH41" s="291"/>
      <c r="AI41" s="291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  <c r="AV41" s="268"/>
      <c r="AW41" s="268"/>
      <c r="AX41" s="268"/>
      <c r="AY41" s="268"/>
      <c r="AZ41" s="268"/>
      <c r="BA41" s="268"/>
      <c r="BB41" s="268"/>
    </row>
    <row r="42" spans="3:56" ht="7.95" customHeight="1">
      <c r="F42" s="268"/>
      <c r="G42" s="268"/>
      <c r="H42" s="268"/>
      <c r="I42" s="268"/>
      <c r="J42" s="268"/>
      <c r="K42" s="268"/>
      <c r="L42" s="268"/>
      <c r="M42" s="268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91"/>
      <c r="Z42" s="291"/>
      <c r="AA42" s="291"/>
      <c r="AB42" s="339"/>
      <c r="AC42" s="339"/>
      <c r="AD42" s="290"/>
      <c r="AE42" s="339"/>
      <c r="AF42" s="339"/>
      <c r="AG42" s="291"/>
      <c r="AH42" s="291"/>
      <c r="AI42" s="291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  <c r="AV42" s="268"/>
      <c r="AW42" s="268"/>
      <c r="AX42" s="268"/>
      <c r="AY42" s="268"/>
      <c r="AZ42" s="268"/>
      <c r="BA42" s="268"/>
      <c r="BB42" s="268"/>
    </row>
    <row r="43" spans="3:56" ht="7.95" customHeight="1">
      <c r="Y43" s="292"/>
      <c r="Z43" s="292"/>
      <c r="AA43" s="292"/>
      <c r="AB43" s="292"/>
      <c r="AC43" s="292"/>
      <c r="AD43" s="292"/>
      <c r="AE43" s="293"/>
      <c r="AF43" s="293"/>
      <c r="AG43" s="292"/>
      <c r="AH43" s="292"/>
      <c r="AI43" s="292"/>
    </row>
    <row r="44" spans="3:56" ht="7.95" customHeight="1">
      <c r="Y44" s="292"/>
      <c r="Z44" s="292"/>
      <c r="AA44" s="292"/>
      <c r="AB44" s="292"/>
      <c r="AC44" s="292"/>
      <c r="AD44" s="293"/>
      <c r="AE44" s="293"/>
      <c r="AF44" s="293"/>
      <c r="AG44" s="292"/>
      <c r="AH44" s="292"/>
      <c r="AI44" s="292"/>
    </row>
    <row r="45" spans="3:56" ht="9.75" customHeight="1">
      <c r="C45" s="343" t="s">
        <v>72</v>
      </c>
      <c r="D45" s="343"/>
      <c r="E45" s="343"/>
      <c r="F45" s="343"/>
      <c r="G45" s="343"/>
      <c r="H45" s="343"/>
      <c r="I45" s="343"/>
      <c r="Y45" s="292"/>
      <c r="Z45" s="292"/>
      <c r="AA45" s="292"/>
      <c r="AB45" s="292"/>
      <c r="AC45" s="292"/>
      <c r="AD45" s="293"/>
      <c r="AE45" s="293"/>
      <c r="AF45" s="293"/>
      <c r="AG45" s="292"/>
      <c r="AH45" s="292"/>
      <c r="AI45" s="292"/>
    </row>
    <row r="46" spans="3:56" ht="9.75" customHeight="1">
      <c r="C46" s="343"/>
      <c r="D46" s="343"/>
      <c r="E46" s="343"/>
      <c r="F46" s="343"/>
      <c r="G46" s="343"/>
      <c r="H46" s="343"/>
      <c r="I46" s="343"/>
      <c r="Y46" s="292"/>
      <c r="Z46" s="292"/>
      <c r="AA46" s="292"/>
      <c r="AB46" s="292"/>
      <c r="AC46" s="292"/>
      <c r="AD46" s="293"/>
      <c r="AE46" s="293"/>
      <c r="AF46" s="293"/>
      <c r="AG46" s="292"/>
      <c r="AH46" s="292"/>
      <c r="AI46" s="292"/>
    </row>
    <row r="47" spans="3:56" ht="9.75" customHeight="1"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</row>
    <row r="48" spans="3:56" ht="9.75" customHeight="1">
      <c r="D48" s="351" t="str">
        <f>IFERROR(VLOOKUP(U48,参加チーム名・チームＮｏ!$D$25:$F$30,3,FALSE),"")</f>
        <v>KYOTO気づきエンジェルズ</v>
      </c>
      <c r="E48" s="351"/>
      <c r="F48" s="351"/>
      <c r="G48" s="351"/>
      <c r="H48" s="351"/>
      <c r="I48" s="351"/>
      <c r="J48" s="351"/>
      <c r="K48" s="351"/>
      <c r="L48" s="351"/>
      <c r="M48" s="351"/>
      <c r="N48" s="351"/>
      <c r="O48" s="351"/>
      <c r="P48" s="351"/>
      <c r="Q48" s="351"/>
      <c r="R48" s="351"/>
      <c r="S48" s="351"/>
      <c r="T48" s="351"/>
      <c r="U48" s="344">
        <v>11</v>
      </c>
      <c r="V48" s="268"/>
      <c r="W48" s="268"/>
      <c r="X48" s="268"/>
      <c r="Y48" s="294"/>
      <c r="Z48" s="294"/>
      <c r="AA48" s="294"/>
      <c r="AB48" s="294"/>
      <c r="AC48" s="294"/>
      <c r="AD48" s="5"/>
      <c r="AE48" s="5"/>
      <c r="AF48" s="5"/>
      <c r="AG48" s="294"/>
      <c r="AH48" s="294"/>
      <c r="AI48" s="294"/>
      <c r="AJ48" s="268"/>
      <c r="AK48" s="268"/>
      <c r="AL48" s="268"/>
      <c r="AM48" s="344">
        <v>7</v>
      </c>
      <c r="AN48" s="341" t="str">
        <f>IFERROR(VLOOKUP(AM48,参加チーム名・チームＮｏ!$D$25:$F$30,3,FALSE),"")</f>
        <v>網野中学校</v>
      </c>
      <c r="AO48" s="341"/>
      <c r="AP48" s="341"/>
      <c r="AQ48" s="341"/>
      <c r="AR48" s="341"/>
      <c r="AS48" s="341"/>
      <c r="AT48" s="341"/>
      <c r="AU48" s="341"/>
      <c r="AV48" s="341"/>
      <c r="AW48" s="341"/>
      <c r="AX48" s="341"/>
      <c r="AY48" s="341"/>
      <c r="AZ48" s="341"/>
      <c r="BA48" s="341"/>
      <c r="BB48" s="341"/>
      <c r="BC48" s="341"/>
      <c r="BD48" s="341"/>
    </row>
    <row r="49" spans="3:56" ht="9.75" customHeight="1">
      <c r="D49" s="351"/>
      <c r="E49" s="351"/>
      <c r="F49" s="351"/>
      <c r="G49" s="351"/>
      <c r="H49" s="351"/>
      <c r="I49" s="351"/>
      <c r="J49" s="351"/>
      <c r="K49" s="351"/>
      <c r="L49" s="351"/>
      <c r="M49" s="351"/>
      <c r="N49" s="351"/>
      <c r="O49" s="351"/>
      <c r="P49" s="351"/>
      <c r="Q49" s="351"/>
      <c r="R49" s="351"/>
      <c r="S49" s="351"/>
      <c r="T49" s="351"/>
      <c r="U49" s="344"/>
      <c r="V49" s="268"/>
      <c r="W49" s="269"/>
      <c r="X49" s="269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269"/>
      <c r="AK49" s="269"/>
      <c r="AL49" s="268"/>
      <c r="AM49" s="344"/>
      <c r="AN49" s="341"/>
      <c r="AO49" s="341"/>
      <c r="AP49" s="341"/>
      <c r="AQ49" s="341"/>
      <c r="AR49" s="341"/>
      <c r="AS49" s="341"/>
      <c r="AT49" s="341"/>
      <c r="AU49" s="341"/>
      <c r="AV49" s="341"/>
      <c r="AW49" s="341"/>
      <c r="AX49" s="341"/>
      <c r="AY49" s="341"/>
      <c r="AZ49" s="341"/>
      <c r="BA49" s="341"/>
      <c r="BB49" s="341"/>
      <c r="BC49" s="341"/>
      <c r="BD49" s="341"/>
    </row>
    <row r="50" spans="3:56" ht="7.95" customHeight="1">
      <c r="F50" s="268"/>
      <c r="G50" s="268"/>
      <c r="H50" s="345" t="str">
        <f>IFERROR(VLOOKUP(U48,参加チーム名・チームＮｏ!$D$25:$I$30,6,FALSE),"")</f>
        <v>ヤング1位</v>
      </c>
      <c r="I50" s="345"/>
      <c r="J50" s="345"/>
      <c r="K50" s="345"/>
      <c r="L50" s="345"/>
      <c r="M50" s="345"/>
      <c r="N50" s="345"/>
      <c r="O50" s="345"/>
      <c r="P50" s="345"/>
      <c r="Q50" s="268"/>
      <c r="R50" s="268"/>
      <c r="S50" s="268"/>
      <c r="T50" s="268"/>
      <c r="U50" s="268"/>
      <c r="V50" s="268"/>
      <c r="W50" s="269"/>
      <c r="X50" s="269"/>
      <c r="Y50" s="289"/>
      <c r="Z50" s="289"/>
      <c r="AA50" s="289"/>
      <c r="AB50" s="339">
        <v>21</v>
      </c>
      <c r="AC50" s="339"/>
      <c r="AD50" s="316"/>
      <c r="AE50" s="339">
        <v>8</v>
      </c>
      <c r="AF50" s="339"/>
      <c r="AG50" s="289"/>
      <c r="AH50" s="289"/>
      <c r="AI50" s="289"/>
      <c r="AJ50" s="269"/>
      <c r="AK50" s="269"/>
      <c r="AL50" s="268"/>
      <c r="AM50" s="268"/>
      <c r="AN50" s="268"/>
      <c r="AO50" s="268"/>
      <c r="AP50" s="268"/>
      <c r="AQ50" s="268"/>
      <c r="AR50" s="345" t="str">
        <f>IFERROR(VLOOKUP(AM48,参加チーム名・チームＮｏ!$D$25:$I$30,6,FALSE),"")</f>
        <v>丹後1位</v>
      </c>
      <c r="AS50" s="345"/>
      <c r="AT50" s="345"/>
      <c r="AU50" s="345"/>
      <c r="AV50" s="345"/>
      <c r="AW50" s="345"/>
      <c r="AX50" s="345"/>
      <c r="AY50" s="345"/>
      <c r="AZ50" s="345"/>
      <c r="BA50" s="268"/>
      <c r="BB50" s="268"/>
    </row>
    <row r="51" spans="3:56" ht="7.95" customHeight="1">
      <c r="F51" s="268"/>
      <c r="G51" s="268"/>
      <c r="H51" s="345"/>
      <c r="I51" s="345"/>
      <c r="J51" s="345"/>
      <c r="K51" s="345"/>
      <c r="L51" s="345"/>
      <c r="M51" s="345"/>
      <c r="N51" s="345"/>
      <c r="O51" s="345"/>
      <c r="P51" s="345"/>
      <c r="Q51" s="268"/>
      <c r="R51" s="268"/>
      <c r="S51" s="268"/>
      <c r="T51" s="268"/>
      <c r="U51" s="268"/>
      <c r="V51" s="268"/>
      <c r="W51" s="269"/>
      <c r="X51" s="269"/>
      <c r="Y51" s="289"/>
      <c r="Z51" s="289"/>
      <c r="AA51" s="289"/>
      <c r="AB51" s="339"/>
      <c r="AC51" s="339"/>
      <c r="AD51" s="290"/>
      <c r="AE51" s="339"/>
      <c r="AF51" s="339"/>
      <c r="AG51" s="289"/>
      <c r="AH51" s="289"/>
      <c r="AI51" s="289"/>
      <c r="AJ51" s="269"/>
      <c r="AK51" s="269"/>
      <c r="AL51" s="268"/>
      <c r="AM51" s="268"/>
      <c r="AN51" s="268"/>
      <c r="AO51" s="268"/>
      <c r="AP51" s="268"/>
      <c r="AQ51" s="268"/>
      <c r="AR51" s="345"/>
      <c r="AS51" s="345"/>
      <c r="AT51" s="345"/>
      <c r="AU51" s="345"/>
      <c r="AV51" s="345"/>
      <c r="AW51" s="345"/>
      <c r="AX51" s="345"/>
      <c r="AY51" s="345"/>
      <c r="AZ51" s="345"/>
      <c r="BA51" s="268"/>
      <c r="BB51" s="268"/>
    </row>
    <row r="52" spans="3:56" ht="7.95" customHeight="1"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340">
        <v>2</v>
      </c>
      <c r="Z52" s="340"/>
      <c r="AA52" s="291"/>
      <c r="AB52" s="339"/>
      <c r="AC52" s="339"/>
      <c r="AD52" s="317"/>
      <c r="AE52" s="339"/>
      <c r="AF52" s="339"/>
      <c r="AG52" s="291"/>
      <c r="AH52" s="340">
        <v>0</v>
      </c>
      <c r="AI52" s="340"/>
      <c r="AJ52" s="268"/>
      <c r="AK52" s="268"/>
      <c r="AL52" s="268"/>
      <c r="AM52" s="268"/>
      <c r="AN52" s="268"/>
      <c r="AO52" s="268"/>
      <c r="AP52" s="268"/>
      <c r="AQ52" s="268"/>
      <c r="AR52" s="268"/>
      <c r="AS52" s="268"/>
      <c r="AT52" s="268"/>
      <c r="AU52" s="268"/>
      <c r="AV52" s="268"/>
      <c r="AW52" s="268"/>
      <c r="AX52" s="268"/>
      <c r="AY52" s="268"/>
      <c r="AZ52" s="268"/>
      <c r="BA52" s="268"/>
      <c r="BB52" s="268"/>
    </row>
    <row r="53" spans="3:56" ht="7.95" customHeight="1"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340"/>
      <c r="Z53" s="340"/>
      <c r="AA53" s="291"/>
      <c r="AB53" s="339"/>
      <c r="AC53" s="339"/>
      <c r="AD53" s="317"/>
      <c r="AE53" s="339"/>
      <c r="AF53" s="339"/>
      <c r="AG53" s="291"/>
      <c r="AH53" s="340"/>
      <c r="AI53" s="340"/>
      <c r="AJ53" s="268"/>
      <c r="AK53" s="268"/>
      <c r="AL53" s="268"/>
      <c r="AM53" s="268"/>
      <c r="AN53" s="268"/>
      <c r="AO53" s="268"/>
      <c r="AP53" s="268"/>
      <c r="AQ53" s="268"/>
      <c r="AR53" s="268"/>
      <c r="AS53" s="268"/>
      <c r="AT53" s="268"/>
      <c r="AU53" s="268"/>
      <c r="AV53" s="268"/>
      <c r="AW53" s="268"/>
      <c r="AX53" s="268"/>
      <c r="AY53" s="268"/>
      <c r="AZ53" s="268"/>
      <c r="BA53" s="268"/>
      <c r="BB53" s="268"/>
    </row>
    <row r="54" spans="3:56" ht="7.95" customHeight="1"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91"/>
      <c r="Z54" s="291"/>
      <c r="AA54" s="291"/>
      <c r="AB54" s="339">
        <v>21</v>
      </c>
      <c r="AC54" s="339"/>
      <c r="AD54" s="317"/>
      <c r="AE54" s="339">
        <v>16</v>
      </c>
      <c r="AF54" s="339"/>
      <c r="AG54" s="291"/>
      <c r="AH54" s="291"/>
      <c r="AI54" s="291"/>
      <c r="AJ54" s="268"/>
      <c r="AK54" s="268"/>
      <c r="AL54" s="268"/>
      <c r="AM54" s="268"/>
      <c r="AN54" s="268"/>
      <c r="AO54" s="268"/>
      <c r="AP54" s="268"/>
      <c r="AQ54" s="268"/>
      <c r="AR54" s="268"/>
      <c r="AS54" s="268"/>
      <c r="AT54" s="268"/>
      <c r="AU54" s="268"/>
      <c r="AV54" s="268"/>
      <c r="AW54" s="268"/>
      <c r="AX54" s="268"/>
      <c r="AY54" s="268"/>
      <c r="AZ54" s="268"/>
      <c r="BA54" s="268"/>
      <c r="BB54" s="268"/>
    </row>
    <row r="55" spans="3:56" ht="7.95" customHeight="1"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91"/>
      <c r="Z55" s="291"/>
      <c r="AA55" s="291"/>
      <c r="AB55" s="339"/>
      <c r="AC55" s="339"/>
      <c r="AD55" s="290"/>
      <c r="AE55" s="339"/>
      <c r="AF55" s="339"/>
      <c r="AG55" s="291"/>
      <c r="AH55" s="291"/>
      <c r="AI55" s="291"/>
      <c r="AJ55" s="268"/>
      <c r="AK55" s="268"/>
      <c r="AL55" s="268"/>
      <c r="AM55" s="268"/>
      <c r="AN55" s="268"/>
      <c r="AO55" s="268"/>
      <c r="AP55" s="268"/>
      <c r="AQ55" s="268"/>
      <c r="AR55" s="268"/>
      <c r="AS55" s="268"/>
      <c r="AT55" s="268"/>
      <c r="AU55" s="268"/>
      <c r="AV55" s="268"/>
      <c r="AW55" s="268"/>
      <c r="AX55" s="268"/>
      <c r="AY55" s="268"/>
      <c r="AZ55" s="268"/>
      <c r="BA55" s="268"/>
      <c r="BB55" s="268"/>
    </row>
    <row r="56" spans="3:56" ht="7.95" customHeight="1"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94"/>
      <c r="Z56" s="294"/>
      <c r="AA56" s="294"/>
      <c r="AB56" s="5"/>
      <c r="AC56" s="5"/>
      <c r="AD56" s="5"/>
      <c r="AE56" s="5"/>
      <c r="AF56" s="5"/>
      <c r="AG56" s="294"/>
      <c r="AH56" s="294"/>
      <c r="AI56" s="294"/>
      <c r="AJ56" s="268"/>
      <c r="AK56" s="268"/>
      <c r="AL56" s="268"/>
      <c r="AM56" s="268"/>
      <c r="AN56" s="268"/>
      <c r="AO56" s="268"/>
      <c r="AP56" s="268"/>
      <c r="AQ56" s="268"/>
      <c r="AR56" s="268"/>
      <c r="AS56" s="268"/>
      <c r="AT56" s="268"/>
      <c r="AU56" s="268"/>
      <c r="AV56" s="268"/>
      <c r="AW56" s="268"/>
      <c r="AX56" s="268"/>
      <c r="AY56" s="268"/>
      <c r="AZ56" s="268"/>
      <c r="BA56" s="268"/>
      <c r="BB56" s="268"/>
    </row>
    <row r="57" spans="3:56" ht="7.95" customHeight="1">
      <c r="Y57" s="292"/>
      <c r="Z57" s="292"/>
      <c r="AA57" s="292"/>
      <c r="AB57" s="292"/>
      <c r="AC57" s="292"/>
      <c r="AD57" s="292"/>
      <c r="AE57" s="293"/>
      <c r="AF57" s="293"/>
      <c r="AG57" s="292"/>
      <c r="AH57" s="292"/>
      <c r="AI57" s="292"/>
    </row>
    <row r="58" spans="3:56" ht="9.75" customHeight="1">
      <c r="C58" s="343" t="s">
        <v>73</v>
      </c>
      <c r="D58" s="343"/>
      <c r="E58" s="343"/>
      <c r="F58" s="343"/>
      <c r="G58" s="343"/>
      <c r="H58" s="343"/>
      <c r="I58" s="343"/>
      <c r="Y58" s="292"/>
      <c r="Z58" s="292"/>
      <c r="AA58" s="292"/>
      <c r="AB58" s="292"/>
      <c r="AC58" s="292"/>
      <c r="AD58" s="292"/>
      <c r="AE58" s="292"/>
      <c r="AF58" s="292"/>
      <c r="AG58" s="292"/>
      <c r="AH58" s="292"/>
      <c r="AI58" s="292"/>
    </row>
    <row r="59" spans="3:56" ht="9.75" customHeight="1">
      <c r="C59" s="343"/>
      <c r="D59" s="343"/>
      <c r="E59" s="343"/>
      <c r="F59" s="343"/>
      <c r="G59" s="343"/>
      <c r="H59" s="343"/>
      <c r="I59" s="343"/>
      <c r="Y59" s="292"/>
      <c r="Z59" s="292"/>
      <c r="AA59" s="292"/>
      <c r="AB59" s="292"/>
      <c r="AC59" s="292"/>
      <c r="AD59" s="292"/>
      <c r="AE59" s="292"/>
      <c r="AF59" s="292"/>
      <c r="AG59" s="292"/>
      <c r="AH59" s="292"/>
      <c r="AI59" s="292"/>
    </row>
    <row r="60" spans="3:56" ht="9.75" customHeight="1">
      <c r="Y60" s="292"/>
      <c r="Z60" s="292"/>
      <c r="AA60" s="292"/>
      <c r="AB60" s="292"/>
      <c r="AC60" s="292"/>
      <c r="AD60" s="292"/>
      <c r="AE60" s="292"/>
      <c r="AF60" s="292"/>
      <c r="AG60" s="292"/>
      <c r="AH60" s="292"/>
      <c r="AI60" s="292"/>
    </row>
    <row r="61" spans="3:56" ht="9.75" customHeight="1">
      <c r="D61" s="351" t="str">
        <f>IFERROR(VLOOKUP(U61,参加チーム名・チームＮｏ!$D$25:$F$30,3,FALSE),"")</f>
        <v>成和・福知山高校附属中学校</v>
      </c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1"/>
      <c r="P61" s="351"/>
      <c r="Q61" s="351"/>
      <c r="R61" s="351"/>
      <c r="S61" s="351"/>
      <c r="T61" s="351"/>
      <c r="U61" s="344">
        <v>12</v>
      </c>
      <c r="V61" s="268"/>
      <c r="W61" s="268"/>
      <c r="X61" s="268"/>
      <c r="Y61" s="294"/>
      <c r="Z61" s="294"/>
      <c r="AA61" s="294"/>
      <c r="AB61" s="294"/>
      <c r="AC61" s="294"/>
      <c r="AD61" s="5"/>
      <c r="AE61" s="5"/>
      <c r="AF61" s="5"/>
      <c r="AG61" s="294"/>
      <c r="AH61" s="294"/>
      <c r="AI61" s="294"/>
      <c r="AJ61" s="268"/>
      <c r="AK61" s="268"/>
      <c r="AL61" s="268"/>
      <c r="AM61" s="344">
        <v>8</v>
      </c>
      <c r="AN61" s="341" t="str">
        <f>IFERROR(VLOOKUP(AM61,参加チーム名・チームＮｏ!$D$25:$F$30,3,FALSE),"")</f>
        <v>花山中学校</v>
      </c>
      <c r="AO61" s="341"/>
      <c r="AP61" s="341"/>
      <c r="AQ61" s="341"/>
      <c r="AR61" s="341"/>
      <c r="AS61" s="341"/>
      <c r="AT61" s="341"/>
      <c r="AU61" s="341"/>
      <c r="AV61" s="341"/>
      <c r="AW61" s="341"/>
      <c r="AX61" s="341"/>
      <c r="AY61" s="341"/>
      <c r="AZ61" s="341"/>
      <c r="BA61" s="341"/>
      <c r="BB61" s="341"/>
      <c r="BC61" s="341"/>
      <c r="BD61" s="341"/>
    </row>
    <row r="62" spans="3:56" ht="9.75" customHeight="1">
      <c r="D62" s="351"/>
      <c r="E62" s="351"/>
      <c r="F62" s="351"/>
      <c r="G62" s="351"/>
      <c r="H62" s="351"/>
      <c r="I62" s="351"/>
      <c r="J62" s="351"/>
      <c r="K62" s="351"/>
      <c r="L62" s="351"/>
      <c r="M62" s="351"/>
      <c r="N62" s="351"/>
      <c r="O62" s="351"/>
      <c r="P62" s="351"/>
      <c r="Q62" s="351"/>
      <c r="R62" s="351"/>
      <c r="S62" s="351"/>
      <c r="T62" s="351"/>
      <c r="U62" s="344"/>
      <c r="V62" s="268"/>
      <c r="W62" s="269"/>
      <c r="X62" s="269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269"/>
      <c r="AK62" s="269"/>
      <c r="AL62" s="268"/>
      <c r="AM62" s="344"/>
      <c r="AN62" s="341"/>
      <c r="AO62" s="341"/>
      <c r="AP62" s="341"/>
      <c r="AQ62" s="341"/>
      <c r="AR62" s="341"/>
      <c r="AS62" s="341"/>
      <c r="AT62" s="341"/>
      <c r="AU62" s="341"/>
      <c r="AV62" s="341"/>
      <c r="AW62" s="341"/>
      <c r="AX62" s="341"/>
      <c r="AY62" s="341"/>
      <c r="AZ62" s="341"/>
      <c r="BA62" s="341"/>
      <c r="BB62" s="341"/>
      <c r="BC62" s="341"/>
      <c r="BD62" s="341"/>
    </row>
    <row r="63" spans="3:56" ht="7.95" customHeight="1">
      <c r="F63" s="268"/>
      <c r="G63" s="268"/>
      <c r="H63" s="345" t="str">
        <f>IFERROR(VLOOKUP(U61,参加チーム名・チームＮｏ!$D$25:$I$30,6,FALSE),"")</f>
        <v>中丹1位</v>
      </c>
      <c r="I63" s="345"/>
      <c r="J63" s="345"/>
      <c r="K63" s="345"/>
      <c r="L63" s="345"/>
      <c r="M63" s="345"/>
      <c r="N63" s="345"/>
      <c r="O63" s="345"/>
      <c r="P63" s="345"/>
      <c r="Q63" s="268"/>
      <c r="R63" s="268"/>
      <c r="S63" s="268"/>
      <c r="T63" s="268"/>
      <c r="U63" s="268"/>
      <c r="V63" s="268"/>
      <c r="W63" s="269"/>
      <c r="X63" s="269"/>
      <c r="Y63" s="289"/>
      <c r="Z63" s="289"/>
      <c r="AA63" s="289"/>
      <c r="AB63" s="339">
        <v>17</v>
      </c>
      <c r="AC63" s="339"/>
      <c r="AD63" s="316"/>
      <c r="AE63" s="339">
        <v>21</v>
      </c>
      <c r="AF63" s="339"/>
      <c r="AG63" s="289"/>
      <c r="AH63" s="289"/>
      <c r="AI63" s="289"/>
      <c r="AJ63" s="269"/>
      <c r="AK63" s="269"/>
      <c r="AL63" s="268"/>
      <c r="AM63" s="268"/>
      <c r="AN63" s="268"/>
      <c r="AO63" s="268"/>
      <c r="AP63" s="268"/>
      <c r="AQ63" s="268"/>
      <c r="AR63" s="345" t="str">
        <f>IFERROR(VLOOKUP(AM61,参加チーム名・チームＮｏ!$D$25:$I$30,6,FALSE),"")</f>
        <v>京都市</v>
      </c>
      <c r="AS63" s="345"/>
      <c r="AT63" s="345"/>
      <c r="AU63" s="345"/>
      <c r="AV63" s="345"/>
      <c r="AW63" s="345"/>
      <c r="AX63" s="345"/>
      <c r="AY63" s="345"/>
      <c r="AZ63" s="345"/>
      <c r="BA63" s="268"/>
      <c r="BB63" s="268"/>
    </row>
    <row r="64" spans="3:56" ht="7.95" customHeight="1">
      <c r="F64" s="268"/>
      <c r="G64" s="268"/>
      <c r="H64" s="345"/>
      <c r="I64" s="345"/>
      <c r="J64" s="345"/>
      <c r="K64" s="345"/>
      <c r="L64" s="345"/>
      <c r="M64" s="345"/>
      <c r="N64" s="345"/>
      <c r="O64" s="345"/>
      <c r="P64" s="345"/>
      <c r="Q64" s="268"/>
      <c r="R64" s="268"/>
      <c r="S64" s="268"/>
      <c r="T64" s="268"/>
      <c r="U64" s="268"/>
      <c r="V64" s="268"/>
      <c r="W64" s="269"/>
      <c r="X64" s="269"/>
      <c r="Y64" s="289"/>
      <c r="Z64" s="289"/>
      <c r="AA64" s="289"/>
      <c r="AB64" s="339"/>
      <c r="AC64" s="339"/>
      <c r="AD64" s="290"/>
      <c r="AE64" s="339"/>
      <c r="AF64" s="339"/>
      <c r="AG64" s="289"/>
      <c r="AH64" s="289"/>
      <c r="AI64" s="289"/>
      <c r="AJ64" s="269"/>
      <c r="AK64" s="269"/>
      <c r="AL64" s="268"/>
      <c r="AM64" s="268"/>
      <c r="AN64" s="268"/>
      <c r="AO64" s="268"/>
      <c r="AP64" s="268"/>
      <c r="AQ64" s="268"/>
      <c r="AR64" s="345"/>
      <c r="AS64" s="345"/>
      <c r="AT64" s="345"/>
      <c r="AU64" s="345"/>
      <c r="AV64" s="345"/>
      <c r="AW64" s="345"/>
      <c r="AX64" s="345"/>
      <c r="AY64" s="345"/>
      <c r="AZ64" s="345"/>
      <c r="BA64" s="268"/>
      <c r="BB64" s="268"/>
    </row>
    <row r="65" spans="3:56" ht="7.95" customHeight="1"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340">
        <v>0</v>
      </c>
      <c r="Z65" s="340"/>
      <c r="AA65" s="291"/>
      <c r="AB65" s="339"/>
      <c r="AC65" s="339"/>
      <c r="AD65" s="317"/>
      <c r="AE65" s="339"/>
      <c r="AF65" s="339"/>
      <c r="AG65" s="291"/>
      <c r="AH65" s="340">
        <v>2</v>
      </c>
      <c r="AI65" s="340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  <c r="AV65" s="268"/>
      <c r="AW65" s="268"/>
      <c r="AX65" s="268"/>
      <c r="AY65" s="268"/>
      <c r="AZ65" s="268"/>
      <c r="BA65" s="268"/>
      <c r="BB65" s="268"/>
    </row>
    <row r="66" spans="3:56" ht="7.95" customHeight="1"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340"/>
      <c r="Z66" s="340"/>
      <c r="AA66" s="291"/>
      <c r="AB66" s="339"/>
      <c r="AC66" s="339"/>
      <c r="AD66" s="317"/>
      <c r="AE66" s="339"/>
      <c r="AF66" s="339"/>
      <c r="AG66" s="291"/>
      <c r="AH66" s="340"/>
      <c r="AI66" s="340"/>
      <c r="AJ66" s="268"/>
      <c r="AK66" s="268"/>
      <c r="AL66" s="268"/>
      <c r="AM66" s="268"/>
      <c r="AN66" s="268"/>
      <c r="AO66" s="268"/>
      <c r="AP66" s="268"/>
      <c r="AQ66" s="268"/>
      <c r="AR66" s="268"/>
      <c r="AS66" s="268"/>
      <c r="AT66" s="268"/>
      <c r="AU66" s="268"/>
      <c r="AV66" s="268"/>
      <c r="AW66" s="268"/>
      <c r="AX66" s="268"/>
      <c r="AY66" s="268"/>
      <c r="AZ66" s="268"/>
      <c r="BA66" s="268"/>
      <c r="BB66" s="268"/>
    </row>
    <row r="67" spans="3:56" ht="7.95" customHeight="1"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91"/>
      <c r="Z67" s="291"/>
      <c r="AA67" s="291"/>
      <c r="AB67" s="339">
        <v>20</v>
      </c>
      <c r="AC67" s="339"/>
      <c r="AD67" s="317"/>
      <c r="AE67" s="339">
        <v>21</v>
      </c>
      <c r="AF67" s="339"/>
      <c r="AG67" s="291"/>
      <c r="AH67" s="291"/>
      <c r="AI67" s="291"/>
      <c r="AJ67" s="268"/>
      <c r="AK67" s="268"/>
      <c r="AL67" s="268"/>
      <c r="AM67" s="268"/>
      <c r="AN67" s="268"/>
      <c r="AO67" s="268"/>
      <c r="AP67" s="268"/>
      <c r="AQ67" s="268"/>
      <c r="AR67" s="268"/>
      <c r="AS67" s="268"/>
      <c r="AT67" s="268"/>
      <c r="AU67" s="268"/>
      <c r="AV67" s="268"/>
      <c r="AW67" s="268"/>
      <c r="AX67" s="268"/>
      <c r="AY67" s="268"/>
      <c r="AZ67" s="268"/>
      <c r="BA67" s="268"/>
      <c r="BB67" s="268"/>
    </row>
    <row r="68" spans="3:56" ht="7.95" customHeight="1"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91"/>
      <c r="Z68" s="291"/>
      <c r="AA68" s="291"/>
      <c r="AB68" s="339"/>
      <c r="AC68" s="339"/>
      <c r="AD68" s="290"/>
      <c r="AE68" s="339"/>
      <c r="AF68" s="339"/>
      <c r="AG68" s="291"/>
      <c r="AH68" s="291"/>
      <c r="AI68" s="291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  <c r="AV68" s="268"/>
      <c r="AW68" s="268"/>
      <c r="AX68" s="268"/>
      <c r="AY68" s="268"/>
      <c r="AZ68" s="268"/>
      <c r="BA68" s="268"/>
      <c r="BB68" s="268"/>
    </row>
    <row r="69" spans="3:56" ht="7.95" customHeight="1"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94"/>
      <c r="Z69" s="294"/>
      <c r="AA69" s="294"/>
      <c r="AB69" s="5"/>
      <c r="AC69" s="5"/>
      <c r="AD69" s="5"/>
      <c r="AE69" s="5"/>
      <c r="AF69" s="5"/>
      <c r="AG69" s="294"/>
      <c r="AH69" s="294"/>
      <c r="AI69" s="294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</row>
    <row r="70" spans="3:56" ht="7.95" customHeight="1">
      <c r="Y70" s="292"/>
      <c r="Z70" s="292"/>
      <c r="AA70" s="292"/>
      <c r="AB70" s="292"/>
      <c r="AC70" s="292"/>
      <c r="AD70" s="292"/>
      <c r="AE70" s="293"/>
      <c r="AF70" s="293"/>
      <c r="AG70" s="292"/>
      <c r="AH70" s="292"/>
      <c r="AI70" s="292"/>
    </row>
    <row r="71" spans="3:56" ht="9.75" customHeight="1">
      <c r="C71" s="343" t="s">
        <v>74</v>
      </c>
      <c r="D71" s="343"/>
      <c r="E71" s="343"/>
      <c r="F71" s="343"/>
      <c r="G71" s="343"/>
      <c r="H71" s="343"/>
      <c r="I71" s="343"/>
      <c r="Y71" s="292"/>
      <c r="Z71" s="292"/>
      <c r="AA71" s="292"/>
      <c r="AB71" s="292"/>
      <c r="AC71" s="292"/>
      <c r="AD71" s="292"/>
      <c r="AE71" s="292"/>
      <c r="AF71" s="292"/>
      <c r="AG71" s="292"/>
      <c r="AH71" s="292"/>
      <c r="AI71" s="292"/>
    </row>
    <row r="72" spans="3:56" ht="9.75" customHeight="1">
      <c r="C72" s="343"/>
      <c r="D72" s="343"/>
      <c r="E72" s="343"/>
      <c r="F72" s="343"/>
      <c r="G72" s="343"/>
      <c r="H72" s="343"/>
      <c r="I72" s="343"/>
      <c r="Y72" s="292"/>
      <c r="Z72" s="292"/>
      <c r="AA72" s="292"/>
      <c r="AB72" s="292"/>
      <c r="AC72" s="292"/>
      <c r="AD72" s="292"/>
      <c r="AE72" s="292"/>
      <c r="AF72" s="292"/>
      <c r="AG72" s="292"/>
      <c r="AH72" s="292"/>
      <c r="AI72" s="292"/>
    </row>
    <row r="73" spans="3:56" ht="9.75" customHeight="1">
      <c r="Y73" s="292"/>
      <c r="Z73" s="292"/>
      <c r="AA73" s="292"/>
      <c r="AB73" s="292"/>
      <c r="AC73" s="292"/>
      <c r="AD73" s="292"/>
      <c r="AE73" s="292"/>
      <c r="AF73" s="292"/>
      <c r="AG73" s="292"/>
      <c r="AH73" s="292"/>
      <c r="AI73" s="292"/>
    </row>
    <row r="74" spans="3:56" ht="9.75" customHeight="1">
      <c r="D74" s="341" t="str">
        <f>IFERROR(VLOOKUP(U74,参加チーム名・チームＮｏ!$D$25:$F$30,3,FALSE),"")</f>
        <v>園部中学校</v>
      </c>
      <c r="E74" s="341"/>
      <c r="F74" s="341"/>
      <c r="G74" s="341"/>
      <c r="H74" s="341"/>
      <c r="I74" s="341"/>
      <c r="J74" s="341"/>
      <c r="K74" s="341"/>
      <c r="L74" s="341"/>
      <c r="M74" s="341"/>
      <c r="N74" s="341"/>
      <c r="O74" s="341"/>
      <c r="P74" s="341"/>
      <c r="Q74" s="341"/>
      <c r="R74" s="341"/>
      <c r="S74" s="341"/>
      <c r="T74" s="341"/>
      <c r="U74" s="344">
        <v>9</v>
      </c>
      <c r="V74" s="268"/>
      <c r="W74" s="268"/>
      <c r="X74" s="268"/>
      <c r="Y74" s="294"/>
      <c r="Z74" s="294"/>
      <c r="AA74" s="294"/>
      <c r="AB74" s="294"/>
      <c r="AC74" s="294"/>
      <c r="AD74" s="5"/>
      <c r="AE74" s="5"/>
      <c r="AF74" s="5"/>
      <c r="AG74" s="294"/>
      <c r="AH74" s="294"/>
      <c r="AI74" s="294"/>
      <c r="AJ74" s="268"/>
      <c r="AK74" s="268"/>
      <c r="AL74" s="268"/>
      <c r="AM74" s="344">
        <v>11</v>
      </c>
      <c r="AN74" s="351" t="str">
        <f>IFERROR(VLOOKUP(AM74,参加チーム名・チームＮｏ!$D$25:$F$30,3,FALSE),"")</f>
        <v>KYOTO気づきエンジェルズ</v>
      </c>
      <c r="AO74" s="351"/>
      <c r="AP74" s="351"/>
      <c r="AQ74" s="351"/>
      <c r="AR74" s="351"/>
      <c r="AS74" s="351"/>
      <c r="AT74" s="351"/>
      <c r="AU74" s="351"/>
      <c r="AV74" s="351"/>
      <c r="AW74" s="351"/>
      <c r="AX74" s="351"/>
      <c r="AY74" s="351"/>
      <c r="AZ74" s="351"/>
      <c r="BA74" s="351"/>
      <c r="BB74" s="351"/>
      <c r="BC74" s="351"/>
      <c r="BD74" s="351"/>
    </row>
    <row r="75" spans="3:56" ht="9.75" customHeight="1">
      <c r="D75" s="341"/>
      <c r="E75" s="341"/>
      <c r="F75" s="341"/>
      <c r="G75" s="341"/>
      <c r="H75" s="341"/>
      <c r="I75" s="341"/>
      <c r="J75" s="341"/>
      <c r="K75" s="341"/>
      <c r="L75" s="341"/>
      <c r="M75" s="341"/>
      <c r="N75" s="341"/>
      <c r="O75" s="341"/>
      <c r="P75" s="341"/>
      <c r="Q75" s="341"/>
      <c r="R75" s="341"/>
      <c r="S75" s="341"/>
      <c r="T75" s="341"/>
      <c r="U75" s="344"/>
      <c r="V75" s="268"/>
      <c r="W75" s="269"/>
      <c r="X75" s="269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269"/>
      <c r="AK75" s="269"/>
      <c r="AL75" s="268"/>
      <c r="AM75" s="344"/>
      <c r="AN75" s="351"/>
      <c r="AO75" s="351"/>
      <c r="AP75" s="351"/>
      <c r="AQ75" s="351"/>
      <c r="AR75" s="351"/>
      <c r="AS75" s="351"/>
      <c r="AT75" s="351"/>
      <c r="AU75" s="351"/>
      <c r="AV75" s="351"/>
      <c r="AW75" s="351"/>
      <c r="AX75" s="351"/>
      <c r="AY75" s="351"/>
      <c r="AZ75" s="351"/>
      <c r="BA75" s="351"/>
      <c r="BB75" s="351"/>
      <c r="BC75" s="351"/>
      <c r="BD75" s="351"/>
    </row>
    <row r="76" spans="3:56" ht="7.95" customHeight="1">
      <c r="F76" s="268"/>
      <c r="G76" s="268"/>
      <c r="H76" s="345" t="str">
        <f>IFERROR(VLOOKUP(U74,参加チーム名・チームＮｏ!$D$25:$I$30,6,FALSE),"")</f>
        <v>口丹波代表</v>
      </c>
      <c r="I76" s="345"/>
      <c r="J76" s="345"/>
      <c r="K76" s="345"/>
      <c r="L76" s="345"/>
      <c r="M76" s="345"/>
      <c r="N76" s="345"/>
      <c r="O76" s="345"/>
      <c r="P76" s="345"/>
      <c r="Q76" s="268"/>
      <c r="R76" s="268"/>
      <c r="S76" s="268"/>
      <c r="T76" s="268"/>
      <c r="U76" s="268"/>
      <c r="V76" s="268"/>
      <c r="W76" s="269"/>
      <c r="X76" s="269"/>
      <c r="Y76" s="289"/>
      <c r="Z76" s="289"/>
      <c r="AA76" s="289"/>
      <c r="AB76" s="339">
        <v>15</v>
      </c>
      <c r="AC76" s="339"/>
      <c r="AD76" s="316"/>
      <c r="AE76" s="339">
        <v>21</v>
      </c>
      <c r="AF76" s="339"/>
      <c r="AG76" s="289"/>
      <c r="AH76" s="289"/>
      <c r="AI76" s="289"/>
      <c r="AJ76" s="269"/>
      <c r="AK76" s="269"/>
      <c r="AL76" s="268"/>
      <c r="AM76" s="268"/>
      <c r="AN76" s="268"/>
      <c r="AO76" s="268"/>
      <c r="AP76" s="268"/>
      <c r="AQ76" s="268"/>
      <c r="AR76" s="345" t="str">
        <f>IFERROR(VLOOKUP(AM74,参加チーム名・チームＮｏ!$D$25:$I$30,6,FALSE),"")</f>
        <v>ヤング1位</v>
      </c>
      <c r="AS76" s="345"/>
      <c r="AT76" s="345"/>
      <c r="AU76" s="345"/>
      <c r="AV76" s="345"/>
      <c r="AW76" s="345"/>
      <c r="AX76" s="345"/>
      <c r="AY76" s="345"/>
      <c r="AZ76" s="345"/>
      <c r="BA76" s="268"/>
      <c r="BB76" s="268"/>
    </row>
    <row r="77" spans="3:56" ht="7.95" customHeight="1">
      <c r="F77" s="268"/>
      <c r="G77" s="268"/>
      <c r="H77" s="345"/>
      <c r="I77" s="345"/>
      <c r="J77" s="345"/>
      <c r="K77" s="345"/>
      <c r="L77" s="345"/>
      <c r="M77" s="345"/>
      <c r="N77" s="345"/>
      <c r="O77" s="345"/>
      <c r="P77" s="345"/>
      <c r="Q77" s="268"/>
      <c r="R77" s="268"/>
      <c r="S77" s="268"/>
      <c r="T77" s="268"/>
      <c r="U77" s="268"/>
      <c r="V77" s="268"/>
      <c r="W77" s="269"/>
      <c r="X77" s="269"/>
      <c r="Y77" s="289"/>
      <c r="Z77" s="289"/>
      <c r="AA77" s="289"/>
      <c r="AB77" s="339"/>
      <c r="AC77" s="339"/>
      <c r="AD77" s="290"/>
      <c r="AE77" s="339"/>
      <c r="AF77" s="339"/>
      <c r="AG77" s="289"/>
      <c r="AH77" s="289"/>
      <c r="AI77" s="289"/>
      <c r="AJ77" s="269"/>
      <c r="AK77" s="269"/>
      <c r="AL77" s="268"/>
      <c r="AM77" s="268"/>
      <c r="AN77" s="268"/>
      <c r="AO77" s="268"/>
      <c r="AP77" s="268"/>
      <c r="AQ77" s="268"/>
      <c r="AR77" s="345"/>
      <c r="AS77" s="345"/>
      <c r="AT77" s="345"/>
      <c r="AU77" s="345"/>
      <c r="AV77" s="345"/>
      <c r="AW77" s="345"/>
      <c r="AX77" s="345"/>
      <c r="AY77" s="345"/>
      <c r="AZ77" s="345"/>
      <c r="BA77" s="268"/>
      <c r="BB77" s="268"/>
    </row>
    <row r="78" spans="3:56" ht="7.95" customHeight="1">
      <c r="F78" s="268"/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  <c r="X78" s="268"/>
      <c r="Y78" s="340">
        <v>1</v>
      </c>
      <c r="Z78" s="340"/>
      <c r="AA78" s="291"/>
      <c r="AB78" s="339">
        <v>21</v>
      </c>
      <c r="AC78" s="339"/>
      <c r="AD78" s="317"/>
      <c r="AE78" s="339">
        <v>18</v>
      </c>
      <c r="AF78" s="339"/>
      <c r="AG78" s="291"/>
      <c r="AH78" s="340">
        <v>2</v>
      </c>
      <c r="AI78" s="340"/>
      <c r="AJ78" s="268"/>
      <c r="AK78" s="268"/>
      <c r="AL78" s="268"/>
      <c r="AM78" s="268"/>
      <c r="AN78" s="268"/>
      <c r="AO78" s="268"/>
      <c r="AP78" s="268"/>
      <c r="AQ78" s="268"/>
      <c r="AR78" s="268"/>
      <c r="AS78" s="268"/>
      <c r="AT78" s="268"/>
      <c r="AU78" s="268"/>
      <c r="AV78" s="268"/>
      <c r="AW78" s="268"/>
      <c r="AX78" s="268"/>
      <c r="AY78" s="268"/>
      <c r="AZ78" s="268"/>
      <c r="BA78" s="268"/>
      <c r="BB78" s="268"/>
    </row>
    <row r="79" spans="3:56" ht="7.95" customHeight="1"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340"/>
      <c r="Z79" s="340"/>
      <c r="AA79" s="291"/>
      <c r="AB79" s="339"/>
      <c r="AC79" s="339"/>
      <c r="AD79" s="290"/>
      <c r="AE79" s="339"/>
      <c r="AF79" s="339"/>
      <c r="AG79" s="291"/>
      <c r="AH79" s="340"/>
      <c r="AI79" s="340"/>
      <c r="AJ79" s="268"/>
      <c r="AK79" s="268"/>
      <c r="AL79" s="268"/>
      <c r="AM79" s="268"/>
      <c r="AN79" s="268"/>
      <c r="AO79" s="268"/>
      <c r="AP79" s="268"/>
      <c r="AQ79" s="268"/>
      <c r="AR79" s="268"/>
      <c r="AS79" s="268"/>
      <c r="AT79" s="268"/>
      <c r="AU79" s="268"/>
      <c r="AV79" s="268"/>
      <c r="AW79" s="268"/>
      <c r="AX79" s="268"/>
      <c r="AY79" s="268"/>
      <c r="AZ79" s="268"/>
      <c r="BA79" s="268"/>
      <c r="BB79" s="268"/>
    </row>
    <row r="80" spans="3:56" ht="7.95" customHeight="1"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  <c r="X80" s="268"/>
      <c r="Y80" s="291"/>
      <c r="Z80" s="291"/>
      <c r="AA80" s="291"/>
      <c r="AB80" s="339">
        <v>11</v>
      </c>
      <c r="AC80" s="339"/>
      <c r="AD80" s="317"/>
      <c r="AE80" s="339">
        <v>15</v>
      </c>
      <c r="AF80" s="339"/>
      <c r="AG80" s="291"/>
      <c r="AH80" s="291"/>
      <c r="AI80" s="291"/>
      <c r="AJ80" s="268"/>
      <c r="AK80" s="268"/>
      <c r="AL80" s="268"/>
      <c r="AM80" s="268"/>
      <c r="AN80" s="268"/>
      <c r="AO80" s="268"/>
      <c r="AP80" s="268"/>
      <c r="AQ80" s="268"/>
      <c r="AR80" s="268"/>
      <c r="AS80" s="268"/>
      <c r="AT80" s="268"/>
      <c r="AU80" s="268"/>
      <c r="AV80" s="268"/>
      <c r="AW80" s="268"/>
      <c r="AX80" s="268"/>
      <c r="AY80" s="268"/>
      <c r="AZ80" s="268"/>
      <c r="BA80" s="268"/>
      <c r="BB80" s="268"/>
    </row>
    <row r="81" spans="3:56" ht="7.95" customHeight="1"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91"/>
      <c r="Z81" s="291"/>
      <c r="AA81" s="291"/>
      <c r="AB81" s="339"/>
      <c r="AC81" s="339"/>
      <c r="AD81" s="290"/>
      <c r="AE81" s="339"/>
      <c r="AF81" s="339"/>
      <c r="AG81" s="291"/>
      <c r="AH81" s="291"/>
      <c r="AI81" s="291"/>
      <c r="AJ81" s="268"/>
      <c r="AK81" s="268"/>
      <c r="AL81" s="268"/>
      <c r="AM81" s="268"/>
      <c r="AN81" s="268"/>
      <c r="AO81" s="268"/>
      <c r="AP81" s="268"/>
      <c r="AQ81" s="268"/>
      <c r="AR81" s="268"/>
      <c r="AS81" s="268"/>
      <c r="AT81" s="268"/>
      <c r="AU81" s="268"/>
      <c r="AV81" s="268"/>
      <c r="AW81" s="268"/>
      <c r="AX81" s="268"/>
      <c r="AY81" s="268"/>
      <c r="AZ81" s="268"/>
      <c r="BA81" s="268"/>
      <c r="BB81" s="268"/>
    </row>
    <row r="82" spans="3:56" ht="7.95" customHeight="1">
      <c r="Y82" s="292"/>
      <c r="Z82" s="292"/>
      <c r="AA82" s="292"/>
      <c r="AB82" s="292"/>
      <c r="AC82" s="292"/>
      <c r="AD82" s="292"/>
      <c r="AE82" s="292"/>
      <c r="AF82" s="292"/>
      <c r="AG82" s="292"/>
      <c r="AH82" s="292"/>
      <c r="AI82" s="292"/>
    </row>
    <row r="83" spans="3:56" ht="7.95" customHeight="1">
      <c r="Y83" s="292"/>
      <c r="Z83" s="292"/>
      <c r="AA83" s="292"/>
      <c r="AB83" s="292"/>
      <c r="AC83" s="292"/>
      <c r="AD83" s="292"/>
      <c r="AE83" s="292"/>
      <c r="AF83" s="292"/>
      <c r="AG83" s="292"/>
      <c r="AH83" s="292"/>
      <c r="AI83" s="292"/>
    </row>
    <row r="84" spans="3:56" ht="9.75" customHeight="1">
      <c r="C84" s="343" t="s">
        <v>75</v>
      </c>
      <c r="D84" s="343"/>
      <c r="E84" s="343"/>
      <c r="F84" s="343"/>
      <c r="G84" s="343"/>
      <c r="H84" s="343"/>
      <c r="I84" s="343"/>
      <c r="Y84" s="292"/>
      <c r="Z84" s="292"/>
      <c r="AA84" s="292"/>
      <c r="AB84" s="292"/>
      <c r="AC84" s="292"/>
      <c r="AD84" s="292"/>
      <c r="AE84" s="292"/>
      <c r="AF84" s="292"/>
      <c r="AG84" s="292"/>
      <c r="AH84" s="292"/>
      <c r="AI84" s="292"/>
    </row>
    <row r="85" spans="3:56" ht="9.75" customHeight="1">
      <c r="C85" s="343"/>
      <c r="D85" s="343"/>
      <c r="E85" s="343"/>
      <c r="F85" s="343"/>
      <c r="G85" s="343"/>
      <c r="H85" s="343"/>
      <c r="I85" s="343"/>
      <c r="Y85" s="292"/>
      <c r="Z85" s="292"/>
      <c r="AA85" s="292"/>
      <c r="AB85" s="292"/>
      <c r="AC85" s="292"/>
      <c r="AD85" s="292"/>
      <c r="AE85" s="292"/>
      <c r="AF85" s="292"/>
      <c r="AG85" s="292"/>
      <c r="AH85" s="292"/>
      <c r="AI85" s="292"/>
    </row>
    <row r="86" spans="3:56" ht="9.75" customHeight="1">
      <c r="Y86" s="292"/>
      <c r="Z86" s="292"/>
      <c r="AA86" s="292"/>
      <c r="AB86" s="292"/>
      <c r="AC86" s="292"/>
      <c r="AD86" s="292"/>
      <c r="AE86" s="292"/>
      <c r="AF86" s="292"/>
      <c r="AG86" s="292"/>
      <c r="AH86" s="292"/>
      <c r="AI86" s="292"/>
    </row>
    <row r="87" spans="3:56" ht="9.75" customHeight="1">
      <c r="D87" s="341" t="str">
        <f>IFERROR(VLOOKUP(U87,参加チーム名・チームＮｏ!$D$25:$F$30,3,FALSE),"")</f>
        <v>西小倉中学校</v>
      </c>
      <c r="E87" s="341"/>
      <c r="F87" s="341"/>
      <c r="G87" s="341"/>
      <c r="H87" s="341"/>
      <c r="I87" s="341"/>
      <c r="J87" s="341"/>
      <c r="K87" s="341"/>
      <c r="L87" s="341"/>
      <c r="M87" s="341"/>
      <c r="N87" s="341"/>
      <c r="O87" s="341"/>
      <c r="P87" s="341"/>
      <c r="Q87" s="341"/>
      <c r="R87" s="341"/>
      <c r="S87" s="341"/>
      <c r="T87" s="341"/>
      <c r="U87" s="344">
        <v>10</v>
      </c>
      <c r="V87" s="268"/>
      <c r="W87" s="268"/>
      <c r="X87" s="268"/>
      <c r="Y87" s="294"/>
      <c r="Z87" s="294"/>
      <c r="AA87" s="294"/>
      <c r="AB87" s="294"/>
      <c r="AC87" s="294"/>
      <c r="AD87" s="5"/>
      <c r="AE87" s="5"/>
      <c r="AF87" s="5"/>
      <c r="AG87" s="294"/>
      <c r="AH87" s="294"/>
      <c r="AI87" s="294"/>
      <c r="AJ87" s="268"/>
      <c r="AK87" s="268"/>
      <c r="AL87" s="268"/>
      <c r="AM87" s="344">
        <v>12</v>
      </c>
      <c r="AN87" s="351" t="str">
        <f>IFERROR(VLOOKUP(AM87,参加チーム名・チームＮｏ!$D$25:$F$30,3,FALSE),"")</f>
        <v>成和・福知山高校附属中学校</v>
      </c>
      <c r="AO87" s="351"/>
      <c r="AP87" s="351"/>
      <c r="AQ87" s="351"/>
      <c r="AR87" s="351"/>
      <c r="AS87" s="351"/>
      <c r="AT87" s="351"/>
      <c r="AU87" s="351"/>
      <c r="AV87" s="351"/>
      <c r="AW87" s="351"/>
      <c r="AX87" s="351"/>
      <c r="AY87" s="351"/>
      <c r="AZ87" s="351"/>
      <c r="BA87" s="351"/>
      <c r="BB87" s="351"/>
      <c r="BC87" s="351"/>
      <c r="BD87" s="351"/>
    </row>
    <row r="88" spans="3:56" ht="9.75" customHeight="1">
      <c r="D88" s="341"/>
      <c r="E88" s="341"/>
      <c r="F88" s="341"/>
      <c r="G88" s="341"/>
      <c r="H88" s="341"/>
      <c r="I88" s="341"/>
      <c r="J88" s="341"/>
      <c r="K88" s="341"/>
      <c r="L88" s="341"/>
      <c r="M88" s="341"/>
      <c r="N88" s="341"/>
      <c r="O88" s="341"/>
      <c r="P88" s="341"/>
      <c r="Q88" s="341"/>
      <c r="R88" s="341"/>
      <c r="S88" s="341"/>
      <c r="T88" s="341"/>
      <c r="U88" s="344"/>
      <c r="V88" s="268"/>
      <c r="W88" s="269"/>
      <c r="X88" s="269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269"/>
      <c r="AK88" s="269"/>
      <c r="AL88" s="268"/>
      <c r="AM88" s="344"/>
      <c r="AN88" s="351"/>
      <c r="AO88" s="351"/>
      <c r="AP88" s="351"/>
      <c r="AQ88" s="351"/>
      <c r="AR88" s="351"/>
      <c r="AS88" s="351"/>
      <c r="AT88" s="351"/>
      <c r="AU88" s="351"/>
      <c r="AV88" s="351"/>
      <c r="AW88" s="351"/>
      <c r="AX88" s="351"/>
      <c r="AY88" s="351"/>
      <c r="AZ88" s="351"/>
      <c r="BA88" s="351"/>
      <c r="BB88" s="351"/>
      <c r="BC88" s="351"/>
      <c r="BD88" s="351"/>
    </row>
    <row r="89" spans="3:56" ht="7.95" customHeight="1">
      <c r="F89" s="268"/>
      <c r="G89" s="268"/>
      <c r="H89" s="345" t="str">
        <f>IFERROR(VLOOKUP(U87,参加チーム名・チームＮｏ!$D$25:$I$30,6,FALSE),"")</f>
        <v>山城１位</v>
      </c>
      <c r="I89" s="345"/>
      <c r="J89" s="345"/>
      <c r="K89" s="345"/>
      <c r="L89" s="345"/>
      <c r="M89" s="345"/>
      <c r="N89" s="345"/>
      <c r="O89" s="345"/>
      <c r="P89" s="345"/>
      <c r="Q89" s="268"/>
      <c r="R89" s="268"/>
      <c r="S89" s="268"/>
      <c r="T89" s="268"/>
      <c r="U89" s="268"/>
      <c r="V89" s="268"/>
      <c r="W89" s="269"/>
      <c r="X89" s="269"/>
      <c r="Y89" s="289"/>
      <c r="Z89" s="289"/>
      <c r="AA89" s="289"/>
      <c r="AB89" s="339">
        <v>10</v>
      </c>
      <c r="AC89" s="339"/>
      <c r="AD89" s="289"/>
      <c r="AE89" s="339">
        <v>21</v>
      </c>
      <c r="AF89" s="339"/>
      <c r="AG89" s="289"/>
      <c r="AH89" s="289"/>
      <c r="AI89" s="289"/>
      <c r="AJ89" s="269"/>
      <c r="AK89" s="269"/>
      <c r="AL89" s="268"/>
      <c r="AM89" s="268"/>
      <c r="AN89" s="268"/>
      <c r="AO89" s="268"/>
      <c r="AP89" s="268"/>
      <c r="AQ89" s="268"/>
      <c r="AR89" s="345" t="str">
        <f>IFERROR(VLOOKUP(AM87,参加チーム名・チームＮｏ!$D$25:$I$30,6,FALSE),"")</f>
        <v>中丹1位</v>
      </c>
      <c r="AS89" s="345"/>
      <c r="AT89" s="345"/>
      <c r="AU89" s="345"/>
      <c r="AV89" s="345"/>
      <c r="AW89" s="345"/>
      <c r="AX89" s="345"/>
      <c r="AY89" s="345"/>
      <c r="AZ89" s="345"/>
      <c r="BA89" s="268"/>
      <c r="BB89" s="268"/>
    </row>
    <row r="90" spans="3:56" ht="7.95" customHeight="1">
      <c r="F90" s="268"/>
      <c r="G90" s="268"/>
      <c r="H90" s="345"/>
      <c r="I90" s="345"/>
      <c r="J90" s="345"/>
      <c r="K90" s="345"/>
      <c r="L90" s="345"/>
      <c r="M90" s="345"/>
      <c r="N90" s="345"/>
      <c r="O90" s="345"/>
      <c r="P90" s="345"/>
      <c r="Q90" s="268"/>
      <c r="R90" s="268"/>
      <c r="S90" s="268"/>
      <c r="T90" s="268"/>
      <c r="U90" s="268"/>
      <c r="V90" s="268"/>
      <c r="W90" s="269"/>
      <c r="X90" s="269"/>
      <c r="Y90" s="289"/>
      <c r="Z90" s="289"/>
      <c r="AA90" s="289"/>
      <c r="AB90" s="339"/>
      <c r="AC90" s="339"/>
      <c r="AD90" s="290"/>
      <c r="AE90" s="339"/>
      <c r="AF90" s="339"/>
      <c r="AG90" s="289"/>
      <c r="AH90" s="289"/>
      <c r="AI90" s="289"/>
      <c r="AJ90" s="269"/>
      <c r="AK90" s="269"/>
      <c r="AL90" s="268"/>
      <c r="AM90" s="268"/>
      <c r="AN90" s="268"/>
      <c r="AO90" s="268"/>
      <c r="AP90" s="268"/>
      <c r="AQ90" s="268"/>
      <c r="AR90" s="345"/>
      <c r="AS90" s="345"/>
      <c r="AT90" s="345"/>
      <c r="AU90" s="345"/>
      <c r="AV90" s="345"/>
      <c r="AW90" s="345"/>
      <c r="AX90" s="345"/>
      <c r="AY90" s="345"/>
      <c r="AZ90" s="345"/>
      <c r="BA90" s="268"/>
      <c r="BB90" s="268"/>
    </row>
    <row r="91" spans="3:56" ht="7.95" customHeight="1"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340">
        <v>0</v>
      </c>
      <c r="Z91" s="340"/>
      <c r="AA91" s="291"/>
      <c r="AB91" s="339"/>
      <c r="AC91" s="339"/>
      <c r="AD91" s="291"/>
      <c r="AE91" s="339"/>
      <c r="AF91" s="339"/>
      <c r="AG91" s="291"/>
      <c r="AH91" s="340">
        <v>2</v>
      </c>
      <c r="AI91" s="340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  <c r="AV91" s="268"/>
      <c r="AW91" s="268"/>
      <c r="AX91" s="268"/>
      <c r="AY91" s="268"/>
      <c r="AZ91" s="268"/>
      <c r="BA91" s="268"/>
      <c r="BB91" s="268"/>
    </row>
    <row r="92" spans="3:56" ht="7.95" customHeight="1"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340"/>
      <c r="Z92" s="340"/>
      <c r="AA92" s="291"/>
      <c r="AB92" s="339"/>
      <c r="AC92" s="339"/>
      <c r="AD92" s="291"/>
      <c r="AE92" s="339"/>
      <c r="AF92" s="339"/>
      <c r="AG92" s="291"/>
      <c r="AH92" s="340"/>
      <c r="AI92" s="340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  <c r="AV92" s="268"/>
      <c r="AW92" s="268"/>
      <c r="AX92" s="268"/>
      <c r="AY92" s="268"/>
      <c r="AZ92" s="268"/>
      <c r="BA92" s="268"/>
      <c r="BB92" s="268"/>
    </row>
    <row r="93" spans="3:56" ht="7.95" customHeight="1"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91"/>
      <c r="Z93" s="291"/>
      <c r="AA93" s="291"/>
      <c r="AB93" s="339">
        <v>14</v>
      </c>
      <c r="AC93" s="339"/>
      <c r="AD93" s="291"/>
      <c r="AE93" s="339">
        <v>21</v>
      </c>
      <c r="AF93" s="339"/>
      <c r="AG93" s="291"/>
      <c r="AH93" s="291"/>
      <c r="AI93" s="291"/>
      <c r="AJ93" s="268"/>
      <c r="AK93" s="268"/>
      <c r="AL93" s="268"/>
      <c r="AM93" s="268"/>
      <c r="AN93" s="268"/>
      <c r="AO93" s="268"/>
      <c r="AP93" s="268"/>
      <c r="AQ93" s="268"/>
      <c r="AR93" s="268"/>
      <c r="AS93" s="268"/>
      <c r="AT93" s="268"/>
      <c r="AU93" s="268"/>
      <c r="AV93" s="268"/>
      <c r="AW93" s="268"/>
      <c r="AX93" s="268"/>
      <c r="AY93" s="268"/>
      <c r="AZ93" s="268"/>
      <c r="BA93" s="268"/>
      <c r="BB93" s="268"/>
    </row>
    <row r="94" spans="3:56" ht="7.95" customHeight="1"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91"/>
      <c r="Z94" s="291"/>
      <c r="AA94" s="291"/>
      <c r="AB94" s="339"/>
      <c r="AC94" s="339"/>
      <c r="AD94" s="290"/>
      <c r="AE94" s="339"/>
      <c r="AF94" s="339"/>
      <c r="AG94" s="291"/>
      <c r="AH94" s="291"/>
      <c r="AI94" s="291"/>
      <c r="AJ94" s="268"/>
      <c r="AK94" s="268"/>
      <c r="AL94" s="268"/>
      <c r="AM94" s="268"/>
      <c r="AN94" s="268"/>
      <c r="AO94" s="268"/>
      <c r="AP94" s="268"/>
      <c r="AQ94" s="268"/>
      <c r="AR94" s="268"/>
      <c r="AS94" s="268"/>
      <c r="AT94" s="268"/>
      <c r="AU94" s="268"/>
      <c r="AV94" s="268"/>
      <c r="AW94" s="268"/>
      <c r="AX94" s="268"/>
      <c r="AY94" s="268"/>
      <c r="AZ94" s="268"/>
      <c r="BA94" s="268"/>
      <c r="BB94" s="268"/>
    </row>
    <row r="95" spans="3:56" ht="9.75" customHeight="1">
      <c r="Y95" s="292"/>
      <c r="Z95" s="292"/>
      <c r="AA95" s="292"/>
      <c r="AB95" s="292"/>
      <c r="AC95" s="292"/>
      <c r="AD95" s="292"/>
      <c r="AE95" s="293"/>
      <c r="AF95" s="293"/>
      <c r="AG95" s="292"/>
      <c r="AH95" s="292"/>
      <c r="AI95" s="292"/>
    </row>
    <row r="96" spans="3:56" ht="9.75" customHeight="1"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</row>
    <row r="97" spans="3:56" ht="10.050000000000001" customHeight="1">
      <c r="C97" s="343" t="s">
        <v>96</v>
      </c>
      <c r="D97" s="343"/>
      <c r="E97" s="343"/>
      <c r="F97" s="343"/>
      <c r="G97" s="343"/>
      <c r="H97" s="343"/>
      <c r="I97" s="343"/>
      <c r="J97" s="277"/>
      <c r="K97" s="277"/>
      <c r="L97" s="277"/>
      <c r="M97" s="277"/>
      <c r="N97" s="277"/>
      <c r="O97" s="277"/>
      <c r="P97" s="277"/>
      <c r="Q97" s="277"/>
      <c r="R97" s="277"/>
      <c r="S97" s="277"/>
      <c r="T97" s="277"/>
      <c r="U97" s="277"/>
      <c r="V97" s="277"/>
      <c r="W97" s="277"/>
      <c r="X97" s="277"/>
      <c r="Y97" s="292"/>
      <c r="Z97" s="292"/>
      <c r="AA97" s="292"/>
      <c r="AB97" s="292"/>
      <c r="AC97" s="292"/>
      <c r="AD97" s="292"/>
      <c r="AE97" s="292"/>
      <c r="AF97" s="292"/>
      <c r="AG97" s="292"/>
      <c r="AH97" s="292"/>
      <c r="AI97" s="292"/>
      <c r="AJ97" s="277"/>
      <c r="AK97" s="277"/>
      <c r="AL97" s="277"/>
      <c r="AM97" s="277"/>
      <c r="AN97" s="277"/>
      <c r="AO97" s="277"/>
      <c r="AP97" s="277"/>
      <c r="AQ97" s="277"/>
      <c r="AR97" s="277"/>
      <c r="AS97" s="277"/>
      <c r="AT97" s="277"/>
      <c r="AU97" s="277"/>
      <c r="AV97" s="277"/>
      <c r="AW97" s="277"/>
      <c r="AX97" s="277"/>
      <c r="AY97" s="277"/>
      <c r="AZ97" s="277"/>
      <c r="BA97" s="277"/>
      <c r="BB97" s="277"/>
      <c r="BC97" s="277"/>
      <c r="BD97" s="277"/>
    </row>
    <row r="98" spans="3:56" ht="10.050000000000001" customHeight="1">
      <c r="C98" s="343"/>
      <c r="D98" s="343"/>
      <c r="E98" s="343"/>
      <c r="F98" s="343"/>
      <c r="G98" s="343"/>
      <c r="H98" s="343"/>
      <c r="I98" s="343"/>
      <c r="J98" s="277"/>
      <c r="K98" s="277"/>
      <c r="L98" s="277"/>
      <c r="M98" s="277"/>
      <c r="N98" s="277"/>
      <c r="O98" s="277"/>
      <c r="P98" s="277"/>
      <c r="Q98" s="277"/>
      <c r="R98" s="277"/>
      <c r="S98" s="277"/>
      <c r="T98" s="277"/>
      <c r="U98" s="277"/>
      <c r="V98" s="277"/>
      <c r="W98" s="277"/>
      <c r="X98" s="277"/>
      <c r="Y98" s="292"/>
      <c r="Z98" s="292"/>
      <c r="AA98" s="292"/>
      <c r="AB98" s="292"/>
      <c r="AC98" s="292"/>
      <c r="AD98" s="292"/>
      <c r="AE98" s="292"/>
      <c r="AF98" s="292"/>
      <c r="AG98" s="292"/>
      <c r="AH98" s="292"/>
      <c r="AI98" s="292"/>
      <c r="AJ98" s="277"/>
      <c r="AK98" s="277"/>
      <c r="AL98" s="277"/>
      <c r="AM98" s="277"/>
      <c r="AN98" s="277"/>
      <c r="AO98" s="277"/>
      <c r="AP98" s="277"/>
      <c r="AQ98" s="277"/>
      <c r="AR98" s="277"/>
      <c r="AS98" s="277"/>
      <c r="AT98" s="277"/>
      <c r="AU98" s="277"/>
      <c r="AV98" s="277"/>
      <c r="AW98" s="277"/>
      <c r="AX98" s="277"/>
      <c r="AY98" s="277"/>
      <c r="AZ98" s="277"/>
      <c r="BA98" s="277"/>
      <c r="BB98" s="277"/>
      <c r="BC98" s="277"/>
      <c r="BD98" s="277"/>
    </row>
    <row r="99" spans="3:56" s="282" customFormat="1" ht="10.050000000000001" customHeight="1">
      <c r="C99" s="318"/>
      <c r="D99" s="318"/>
      <c r="E99" s="318"/>
      <c r="F99" s="318"/>
      <c r="G99" s="318"/>
      <c r="H99" s="318"/>
      <c r="I99" s="318"/>
      <c r="Y99" s="292"/>
      <c r="Z99" s="292"/>
      <c r="AA99" s="292"/>
      <c r="AB99" s="292"/>
      <c r="AC99" s="292"/>
      <c r="AD99" s="292"/>
      <c r="AE99" s="292"/>
      <c r="AF99" s="292"/>
      <c r="AG99" s="292"/>
      <c r="AH99" s="292"/>
      <c r="AI99" s="292"/>
    </row>
    <row r="100" spans="3:56" s="282" customFormat="1" ht="10.050000000000001" customHeight="1">
      <c r="C100" s="318"/>
      <c r="D100" s="355" t="s">
        <v>103</v>
      </c>
      <c r="E100" s="355"/>
      <c r="F100" s="355"/>
      <c r="G100" s="355"/>
      <c r="H100" s="355"/>
      <c r="I100" s="355"/>
      <c r="J100" s="355"/>
      <c r="K100" s="355"/>
      <c r="L100" s="355"/>
      <c r="M100" s="355"/>
      <c r="N100" s="355"/>
      <c r="Y100" s="292"/>
      <c r="Z100" s="292"/>
      <c r="AA100" s="292"/>
      <c r="AB100" s="292"/>
      <c r="AC100" s="292"/>
      <c r="AD100" s="292"/>
      <c r="AE100" s="292"/>
      <c r="AF100" s="292"/>
      <c r="AG100" s="292"/>
      <c r="AH100" s="292"/>
      <c r="AI100" s="292"/>
      <c r="AN100" s="355" t="s">
        <v>104</v>
      </c>
      <c r="AO100" s="355"/>
      <c r="AP100" s="355"/>
      <c r="AQ100" s="355"/>
      <c r="AR100" s="355"/>
      <c r="AS100" s="355"/>
      <c r="AT100" s="355"/>
      <c r="AU100" s="355"/>
      <c r="AV100" s="355"/>
      <c r="AW100" s="355"/>
      <c r="AX100" s="355"/>
    </row>
    <row r="101" spans="3:56" ht="10.050000000000001" customHeight="1">
      <c r="C101" s="277"/>
      <c r="D101" s="355"/>
      <c r="E101" s="355"/>
      <c r="F101" s="355"/>
      <c r="G101" s="355"/>
      <c r="H101" s="355"/>
      <c r="I101" s="355"/>
      <c r="J101" s="355"/>
      <c r="K101" s="355"/>
      <c r="L101" s="355"/>
      <c r="M101" s="355"/>
      <c r="N101" s="355"/>
      <c r="O101" s="277"/>
      <c r="P101" s="277"/>
      <c r="Q101" s="277"/>
      <c r="R101" s="277"/>
      <c r="S101" s="277"/>
      <c r="T101" s="277"/>
      <c r="U101" s="277"/>
      <c r="V101" s="277"/>
      <c r="W101" s="277"/>
      <c r="X101" s="277"/>
      <c r="Y101" s="292"/>
      <c r="Z101" s="292"/>
      <c r="AA101" s="292"/>
      <c r="AB101" s="292"/>
      <c r="AC101" s="292"/>
      <c r="AD101" s="292"/>
      <c r="AE101" s="292"/>
      <c r="AF101" s="292"/>
      <c r="AG101" s="292"/>
      <c r="AH101" s="292"/>
      <c r="AI101" s="292"/>
      <c r="AJ101" s="277"/>
      <c r="AK101" s="277"/>
      <c r="AL101" s="277"/>
      <c r="AM101" s="277"/>
      <c r="AN101" s="355"/>
      <c r="AO101" s="355"/>
      <c r="AP101" s="355"/>
      <c r="AQ101" s="355"/>
      <c r="AR101" s="355"/>
      <c r="AS101" s="355"/>
      <c r="AT101" s="355"/>
      <c r="AU101" s="355"/>
      <c r="AV101" s="355"/>
      <c r="AW101" s="355"/>
      <c r="AX101" s="355"/>
      <c r="AY101" s="277"/>
      <c r="AZ101" s="277"/>
      <c r="BA101" s="277"/>
      <c r="BB101" s="277"/>
      <c r="BC101" s="277"/>
      <c r="BD101" s="277"/>
    </row>
    <row r="102" spans="3:56" ht="10.050000000000001" customHeight="1">
      <c r="C102" s="277"/>
      <c r="D102" s="341" t="str">
        <f>IFERROR(VLOOKUP(U102,参加チーム名・チームＮｏ!$D$25:$F$30,3,FALSE),"")</f>
        <v>KYOTO気づきエンジェルズ</v>
      </c>
      <c r="E102" s="341"/>
      <c r="F102" s="341"/>
      <c r="G102" s="341"/>
      <c r="H102" s="341"/>
      <c r="I102" s="341"/>
      <c r="J102" s="341"/>
      <c r="K102" s="341"/>
      <c r="L102" s="341"/>
      <c r="M102" s="341"/>
      <c r="N102" s="341"/>
      <c r="O102" s="341"/>
      <c r="P102" s="341"/>
      <c r="Q102" s="341"/>
      <c r="R102" s="341"/>
      <c r="S102" s="341"/>
      <c r="T102" s="341"/>
      <c r="U102" s="344">
        <v>11</v>
      </c>
      <c r="V102" s="275"/>
      <c r="W102" s="275"/>
      <c r="X102" s="275"/>
      <c r="Y102" s="294"/>
      <c r="Z102" s="294"/>
      <c r="AA102" s="294"/>
      <c r="AB102" s="294"/>
      <c r="AC102" s="294"/>
      <c r="AD102" s="5"/>
      <c r="AE102" s="5"/>
      <c r="AF102" s="5"/>
      <c r="AG102" s="294"/>
      <c r="AH102" s="294"/>
      <c r="AI102" s="294"/>
      <c r="AJ102" s="275"/>
      <c r="AK102" s="275"/>
      <c r="AL102" s="275"/>
      <c r="AM102" s="344">
        <v>8</v>
      </c>
      <c r="AN102" s="341" t="str">
        <f>IFERROR(VLOOKUP(AM102,参加チーム名・チームＮｏ!$D$25:$F$30,3,FALSE),"")</f>
        <v>花山中学校</v>
      </c>
      <c r="AO102" s="341"/>
      <c r="AP102" s="341"/>
      <c r="AQ102" s="341"/>
      <c r="AR102" s="341"/>
      <c r="AS102" s="341"/>
      <c r="AT102" s="341"/>
      <c r="AU102" s="341"/>
      <c r="AV102" s="341"/>
      <c r="AW102" s="341"/>
      <c r="AX102" s="341"/>
      <c r="AY102" s="341"/>
      <c r="AZ102" s="341"/>
      <c r="BA102" s="341"/>
      <c r="BB102" s="341"/>
      <c r="BC102" s="341"/>
      <c r="BD102" s="341"/>
    </row>
    <row r="103" spans="3:56" ht="10.050000000000001" customHeight="1">
      <c r="C103" s="277"/>
      <c r="D103" s="341"/>
      <c r="E103" s="341"/>
      <c r="F103" s="341"/>
      <c r="G103" s="341"/>
      <c r="H103" s="341"/>
      <c r="I103" s="341"/>
      <c r="J103" s="341"/>
      <c r="K103" s="341"/>
      <c r="L103" s="341"/>
      <c r="M103" s="341"/>
      <c r="N103" s="341"/>
      <c r="O103" s="341"/>
      <c r="P103" s="341"/>
      <c r="Q103" s="341"/>
      <c r="R103" s="341"/>
      <c r="S103" s="341"/>
      <c r="T103" s="341"/>
      <c r="U103" s="344"/>
      <c r="V103" s="275"/>
      <c r="W103" s="276"/>
      <c r="X103" s="276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276"/>
      <c r="AK103" s="276"/>
      <c r="AL103" s="275"/>
      <c r="AM103" s="344"/>
      <c r="AN103" s="341"/>
      <c r="AO103" s="341"/>
      <c r="AP103" s="341"/>
      <c r="AQ103" s="341"/>
      <c r="AR103" s="341"/>
      <c r="AS103" s="341"/>
      <c r="AT103" s="341"/>
      <c r="AU103" s="341"/>
      <c r="AV103" s="341"/>
      <c r="AW103" s="341"/>
      <c r="AX103" s="341"/>
      <c r="AY103" s="341"/>
      <c r="AZ103" s="341"/>
      <c r="BA103" s="341"/>
      <c r="BB103" s="341"/>
      <c r="BC103" s="341"/>
      <c r="BD103" s="341"/>
    </row>
    <row r="104" spans="3:56" ht="7.95" customHeight="1">
      <c r="C104" s="277"/>
      <c r="D104" s="277"/>
      <c r="E104" s="277"/>
      <c r="F104" s="275"/>
      <c r="G104" s="275"/>
      <c r="H104" s="345" t="str">
        <f>IFERROR(VLOOKUP(U102,参加チーム名・チームＮｏ!$D$25:$I$30,6,FALSE),"")</f>
        <v>ヤング1位</v>
      </c>
      <c r="I104" s="345"/>
      <c r="J104" s="345"/>
      <c r="K104" s="345"/>
      <c r="L104" s="345"/>
      <c r="M104" s="345"/>
      <c r="N104" s="345"/>
      <c r="O104" s="345"/>
      <c r="P104" s="345"/>
      <c r="Q104" s="275"/>
      <c r="R104" s="275"/>
      <c r="S104" s="275"/>
      <c r="T104" s="275"/>
      <c r="U104" s="275"/>
      <c r="V104" s="275"/>
      <c r="W104" s="276"/>
      <c r="X104" s="276"/>
      <c r="Y104" s="289"/>
      <c r="Z104" s="289"/>
      <c r="AA104" s="289"/>
      <c r="AB104" s="339">
        <v>14</v>
      </c>
      <c r="AC104" s="339"/>
      <c r="AD104" s="289"/>
      <c r="AE104" s="339">
        <v>21</v>
      </c>
      <c r="AF104" s="339"/>
      <c r="AG104" s="289"/>
      <c r="AH104" s="289"/>
      <c r="AI104" s="289"/>
      <c r="AJ104" s="276"/>
      <c r="AK104" s="276"/>
      <c r="AL104" s="275"/>
      <c r="AM104" s="275"/>
      <c r="AN104" s="275"/>
      <c r="AO104" s="275"/>
      <c r="AP104" s="275"/>
      <c r="AQ104" s="275"/>
      <c r="AR104" s="345" t="str">
        <f>IFERROR(VLOOKUP(AM102,参加チーム名・チームＮｏ!$D$25:$I$30,6,FALSE),"")</f>
        <v>京都市</v>
      </c>
      <c r="AS104" s="345"/>
      <c r="AT104" s="345"/>
      <c r="AU104" s="345"/>
      <c r="AV104" s="345"/>
      <c r="AW104" s="345"/>
      <c r="AX104" s="345"/>
      <c r="AY104" s="345"/>
      <c r="AZ104" s="345"/>
      <c r="BA104" s="275"/>
      <c r="BB104" s="275"/>
      <c r="BC104" s="277"/>
      <c r="BD104" s="277"/>
    </row>
    <row r="105" spans="3:56" ht="7.95" customHeight="1">
      <c r="C105" s="277"/>
      <c r="D105" s="277"/>
      <c r="E105" s="277"/>
      <c r="F105" s="275"/>
      <c r="G105" s="275"/>
      <c r="H105" s="345"/>
      <c r="I105" s="345"/>
      <c r="J105" s="345"/>
      <c r="K105" s="345"/>
      <c r="L105" s="345"/>
      <c r="M105" s="345"/>
      <c r="N105" s="345"/>
      <c r="O105" s="345"/>
      <c r="P105" s="345"/>
      <c r="Q105" s="275"/>
      <c r="R105" s="275"/>
      <c r="S105" s="275"/>
      <c r="T105" s="275"/>
      <c r="U105" s="275"/>
      <c r="V105" s="275"/>
      <c r="W105" s="276"/>
      <c r="X105" s="276"/>
      <c r="Y105" s="289"/>
      <c r="Z105" s="289"/>
      <c r="AA105" s="289"/>
      <c r="AB105" s="339"/>
      <c r="AC105" s="339"/>
      <c r="AD105" s="290"/>
      <c r="AE105" s="339"/>
      <c r="AF105" s="339"/>
      <c r="AG105" s="289"/>
      <c r="AH105" s="289"/>
      <c r="AI105" s="289"/>
      <c r="AJ105" s="276"/>
      <c r="AK105" s="276"/>
      <c r="AL105" s="275"/>
      <c r="AM105" s="275"/>
      <c r="AN105" s="275"/>
      <c r="AO105" s="275"/>
      <c r="AP105" s="275"/>
      <c r="AQ105" s="275"/>
      <c r="AR105" s="345"/>
      <c r="AS105" s="345"/>
      <c r="AT105" s="345"/>
      <c r="AU105" s="345"/>
      <c r="AV105" s="345"/>
      <c r="AW105" s="345"/>
      <c r="AX105" s="345"/>
      <c r="AY105" s="345"/>
      <c r="AZ105" s="345"/>
      <c r="BA105" s="275"/>
      <c r="BB105" s="275"/>
      <c r="BC105" s="277"/>
      <c r="BD105" s="277"/>
    </row>
    <row r="106" spans="3:56" ht="7.95" customHeight="1">
      <c r="C106" s="277"/>
      <c r="D106" s="277"/>
      <c r="E106" s="277"/>
      <c r="F106" s="275"/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  <c r="X106" s="275"/>
      <c r="Y106" s="340">
        <v>0</v>
      </c>
      <c r="Z106" s="340"/>
      <c r="AA106" s="291"/>
      <c r="AB106" s="339"/>
      <c r="AC106" s="339"/>
      <c r="AD106" s="291"/>
      <c r="AE106" s="339"/>
      <c r="AF106" s="339"/>
      <c r="AG106" s="291"/>
      <c r="AH106" s="340">
        <v>2</v>
      </c>
      <c r="AI106" s="340"/>
      <c r="AJ106" s="275"/>
      <c r="AK106" s="275"/>
      <c r="AL106" s="275"/>
      <c r="AM106" s="275"/>
      <c r="AN106" s="275"/>
      <c r="AO106" s="275"/>
      <c r="AP106" s="275"/>
      <c r="AQ106" s="275"/>
      <c r="AR106" s="275"/>
      <c r="AS106" s="275"/>
      <c r="AT106" s="275"/>
      <c r="AU106" s="275"/>
      <c r="AV106" s="275"/>
      <c r="AW106" s="275"/>
      <c r="AX106" s="275"/>
      <c r="AY106" s="275"/>
      <c r="AZ106" s="275"/>
      <c r="BA106" s="275"/>
      <c r="BB106" s="275"/>
      <c r="BC106" s="277"/>
      <c r="BD106" s="277"/>
    </row>
    <row r="107" spans="3:56" ht="7.95" customHeight="1">
      <c r="C107" s="277"/>
      <c r="D107" s="277"/>
      <c r="E107" s="277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340"/>
      <c r="Z107" s="340"/>
      <c r="AA107" s="291"/>
      <c r="AB107" s="339"/>
      <c r="AC107" s="339"/>
      <c r="AD107" s="291"/>
      <c r="AE107" s="339"/>
      <c r="AF107" s="339"/>
      <c r="AG107" s="291"/>
      <c r="AH107" s="340"/>
      <c r="AI107" s="340"/>
      <c r="AJ107" s="275"/>
      <c r="AK107" s="275"/>
      <c r="AL107" s="275"/>
      <c r="AM107" s="275"/>
      <c r="AN107" s="275"/>
      <c r="AO107" s="275"/>
      <c r="AP107" s="275"/>
      <c r="AQ107" s="275"/>
      <c r="AR107" s="275"/>
      <c r="AS107" s="275"/>
      <c r="AT107" s="275"/>
      <c r="AU107" s="275"/>
      <c r="AV107" s="275"/>
      <c r="AW107" s="275"/>
      <c r="AX107" s="275"/>
      <c r="AY107" s="275"/>
      <c r="AZ107" s="275"/>
      <c r="BA107" s="275"/>
      <c r="BB107" s="275"/>
      <c r="BC107" s="277"/>
      <c r="BD107" s="277"/>
    </row>
    <row r="108" spans="3:56" ht="7.95" customHeight="1">
      <c r="C108" s="277"/>
      <c r="D108" s="277"/>
      <c r="E108" s="277"/>
      <c r="F108" s="275"/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  <c r="X108" s="275"/>
      <c r="Y108" s="291"/>
      <c r="Z108" s="291"/>
      <c r="AA108" s="291"/>
      <c r="AB108" s="339">
        <v>16</v>
      </c>
      <c r="AC108" s="339"/>
      <c r="AD108" s="291"/>
      <c r="AE108" s="339">
        <v>21</v>
      </c>
      <c r="AF108" s="339"/>
      <c r="AG108" s="291"/>
      <c r="AH108" s="291"/>
      <c r="AI108" s="291"/>
      <c r="AJ108" s="275"/>
      <c r="AK108" s="275"/>
      <c r="AL108" s="275"/>
      <c r="AM108" s="275"/>
      <c r="AN108" s="275"/>
      <c r="AO108" s="275"/>
      <c r="AP108" s="275"/>
      <c r="AQ108" s="275"/>
      <c r="AR108" s="275"/>
      <c r="AS108" s="275"/>
      <c r="AT108" s="275"/>
      <c r="AU108" s="275"/>
      <c r="AV108" s="275"/>
      <c r="AW108" s="275"/>
      <c r="AX108" s="275"/>
      <c r="AY108" s="275"/>
      <c r="AZ108" s="275"/>
      <c r="BA108" s="275"/>
      <c r="BB108" s="275"/>
      <c r="BC108" s="277"/>
      <c r="BD108" s="277"/>
    </row>
    <row r="109" spans="3:56" ht="7.95" customHeight="1">
      <c r="C109" s="277"/>
      <c r="D109" s="277"/>
      <c r="E109" s="277"/>
      <c r="F109" s="275"/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  <c r="X109" s="275"/>
      <c r="Y109" s="291"/>
      <c r="Z109" s="291"/>
      <c r="AA109" s="291"/>
      <c r="AB109" s="339"/>
      <c r="AC109" s="339"/>
      <c r="AD109" s="290"/>
      <c r="AE109" s="339"/>
      <c r="AF109" s="339"/>
      <c r="AG109" s="291"/>
      <c r="AH109" s="291"/>
      <c r="AI109" s="291"/>
      <c r="AJ109" s="275"/>
      <c r="AK109" s="275"/>
      <c r="AL109" s="275"/>
      <c r="AM109" s="275"/>
      <c r="AN109" s="275"/>
      <c r="AO109" s="275"/>
      <c r="AP109" s="275"/>
      <c r="AQ109" s="275"/>
      <c r="AR109" s="275"/>
      <c r="AS109" s="275"/>
      <c r="AT109" s="275"/>
      <c r="AU109" s="275"/>
      <c r="AV109" s="275"/>
      <c r="AW109" s="275"/>
      <c r="AX109" s="275"/>
      <c r="AY109" s="275"/>
      <c r="AZ109" s="275"/>
      <c r="BA109" s="275"/>
      <c r="BB109" s="275"/>
      <c r="BC109" s="277"/>
      <c r="BD109" s="277"/>
    </row>
    <row r="110" spans="3:56" ht="10.050000000000001" customHeight="1">
      <c r="Y110" s="292"/>
      <c r="Z110" s="292"/>
      <c r="AA110" s="292"/>
      <c r="AB110" s="292"/>
      <c r="AC110" s="292"/>
      <c r="AD110" s="292"/>
      <c r="AE110" s="292"/>
      <c r="AF110" s="292"/>
      <c r="AG110" s="292"/>
      <c r="AH110" s="292"/>
      <c r="AI110" s="292"/>
    </row>
    <row r="111" spans="3:56" ht="10.050000000000001" customHeight="1">
      <c r="Y111" s="292"/>
      <c r="Z111" s="292"/>
      <c r="AA111" s="292"/>
      <c r="AB111" s="292"/>
      <c r="AC111" s="292"/>
      <c r="AD111" s="292"/>
      <c r="AE111" s="292"/>
      <c r="AF111" s="292"/>
      <c r="AG111" s="292"/>
      <c r="AH111" s="292"/>
      <c r="AI111" s="292"/>
    </row>
    <row r="112" spans="3:56" ht="10.050000000000001" customHeight="1">
      <c r="Y112" s="292"/>
      <c r="Z112" s="292"/>
      <c r="AA112" s="292"/>
      <c r="AB112" s="292"/>
      <c r="AC112" s="292"/>
      <c r="AD112" s="292"/>
      <c r="AE112" s="292"/>
      <c r="AF112" s="292"/>
      <c r="AG112" s="292"/>
      <c r="AH112" s="292"/>
      <c r="AI112" s="292"/>
    </row>
    <row r="113" spans="25:35" ht="10.050000000000001" customHeight="1">
      <c r="Y113" s="292"/>
      <c r="Z113" s="292"/>
      <c r="AA113" s="292"/>
      <c r="AB113" s="292"/>
      <c r="AC113" s="292"/>
      <c r="AD113" s="292"/>
      <c r="AE113" s="292"/>
      <c r="AF113" s="292"/>
      <c r="AG113" s="292"/>
      <c r="AH113" s="292"/>
      <c r="AI113" s="292"/>
    </row>
    <row r="114" spans="25:35" ht="10.050000000000001" customHeight="1">
      <c r="Y114" s="292"/>
      <c r="Z114" s="292"/>
      <c r="AA114" s="292"/>
      <c r="AB114" s="292"/>
      <c r="AC114" s="292"/>
      <c r="AD114" s="292"/>
      <c r="AE114" s="292"/>
      <c r="AF114" s="292"/>
      <c r="AG114" s="292"/>
      <c r="AH114" s="292"/>
      <c r="AI114" s="292"/>
    </row>
    <row r="115" spans="25:35" ht="10.050000000000001" customHeight="1">
      <c r="Y115" s="292"/>
      <c r="Z115" s="292"/>
      <c r="AA115" s="292"/>
      <c r="AB115" s="292"/>
      <c r="AC115" s="292"/>
      <c r="AD115" s="292"/>
      <c r="AE115" s="292"/>
      <c r="AF115" s="292"/>
      <c r="AG115" s="292"/>
      <c r="AH115" s="292"/>
      <c r="AI115" s="292"/>
    </row>
    <row r="116" spans="25:35" ht="10.050000000000001" customHeight="1">
      <c r="Y116" s="292"/>
      <c r="Z116" s="292"/>
      <c r="AA116" s="292"/>
      <c r="AB116" s="292"/>
      <c r="AC116" s="292"/>
      <c r="AD116" s="292"/>
      <c r="AE116" s="292"/>
      <c r="AF116" s="292"/>
      <c r="AG116" s="292"/>
      <c r="AH116" s="292"/>
      <c r="AI116" s="292"/>
    </row>
    <row r="117" spans="25:35" ht="10.050000000000001" customHeight="1">
      <c r="Y117" s="292"/>
      <c r="Z117" s="292"/>
      <c r="AA117" s="292"/>
      <c r="AB117" s="292"/>
      <c r="AC117" s="292"/>
      <c r="AD117" s="292"/>
      <c r="AE117" s="292"/>
      <c r="AF117" s="292"/>
      <c r="AG117" s="292"/>
      <c r="AH117" s="292"/>
      <c r="AI117" s="292"/>
    </row>
    <row r="118" spans="25:35" ht="10.050000000000001" customHeight="1"/>
    <row r="119" spans="25:35" ht="10.050000000000001" customHeight="1"/>
    <row r="120" spans="25:35" ht="10.050000000000001" customHeight="1"/>
    <row r="121" spans="25:35" ht="10.050000000000001" customHeight="1"/>
    <row r="122" spans="25:35" ht="10.050000000000001" customHeight="1"/>
    <row r="123" spans="25:35" ht="10.050000000000001" customHeight="1"/>
    <row r="124" spans="25:35" ht="10.050000000000001" customHeight="1"/>
    <row r="125" spans="25:35" ht="10.050000000000001" customHeight="1"/>
    <row r="126" spans="25:35" ht="10.050000000000001" customHeight="1"/>
    <row r="127" spans="25:35" ht="10.050000000000001" customHeight="1"/>
    <row r="128" spans="25:35" ht="10.050000000000001" customHeight="1"/>
    <row r="129" ht="10.050000000000001" customHeight="1"/>
    <row r="130" ht="10.050000000000001" customHeight="1"/>
    <row r="131" ht="10.050000000000001" customHeight="1"/>
    <row r="132" ht="10.050000000000001" customHeight="1"/>
    <row r="133" ht="10.050000000000001" customHeight="1"/>
    <row r="134" ht="10.050000000000001" customHeight="1"/>
    <row r="135" ht="10.050000000000001" customHeight="1"/>
    <row r="136" ht="10.050000000000001" customHeight="1"/>
    <row r="137" ht="10.050000000000001" customHeight="1"/>
    <row r="138" ht="10.050000000000001" customHeight="1"/>
    <row r="139" ht="10.050000000000001" customHeight="1"/>
    <row r="140" ht="10.050000000000001" customHeight="1"/>
    <row r="141" ht="10.050000000000001" customHeight="1"/>
    <row r="142" ht="10.050000000000001" customHeight="1"/>
    <row r="143" ht="10.050000000000001" customHeight="1"/>
    <row r="144" ht="10.050000000000001" customHeight="1"/>
    <row r="145" ht="10.050000000000001" customHeight="1"/>
    <row r="146" ht="10.050000000000001" customHeight="1"/>
    <row r="147" ht="10.050000000000001" customHeight="1"/>
    <row r="148" ht="10.050000000000001" customHeight="1"/>
    <row r="149" ht="10.050000000000001" customHeight="1"/>
    <row r="150" ht="10.050000000000001" customHeight="1"/>
    <row r="151" ht="10.050000000000001" customHeight="1"/>
    <row r="152" ht="10.050000000000001" customHeight="1"/>
    <row r="153" ht="10.050000000000001" customHeight="1"/>
    <row r="154" ht="10.050000000000001" customHeight="1"/>
    <row r="155" ht="10.050000000000001" customHeight="1"/>
    <row r="156" ht="10.050000000000001" customHeight="1"/>
    <row r="157" ht="10.050000000000001" customHeight="1"/>
    <row r="158" ht="10.050000000000001" customHeight="1"/>
    <row r="159" ht="10.050000000000001" customHeight="1"/>
    <row r="160" ht="10.050000000000001" customHeight="1"/>
  </sheetData>
  <mergeCells count="121">
    <mergeCell ref="AB108:AC109"/>
    <mergeCell ref="AE108:AF109"/>
    <mergeCell ref="H24:P25"/>
    <mergeCell ref="H37:P38"/>
    <mergeCell ref="H50:P51"/>
    <mergeCell ref="H63:P64"/>
    <mergeCell ref="H76:P77"/>
    <mergeCell ref="H89:P90"/>
    <mergeCell ref="H104:P105"/>
    <mergeCell ref="AB104:AC105"/>
    <mergeCell ref="AE104:AF105"/>
    <mergeCell ref="Y106:Z107"/>
    <mergeCell ref="AB106:AC107"/>
    <mergeCell ref="AE106:AF107"/>
    <mergeCell ref="C97:I98"/>
    <mergeCell ref="D102:T103"/>
    <mergeCell ref="U102:U103"/>
    <mergeCell ref="D35:T36"/>
    <mergeCell ref="Y26:Z27"/>
    <mergeCell ref="AB26:AC27"/>
    <mergeCell ref="AE26:AF27"/>
    <mergeCell ref="AB28:AC29"/>
    <mergeCell ref="AB41:AC42"/>
    <mergeCell ref="AE41:AF42"/>
    <mergeCell ref="C19:I20"/>
    <mergeCell ref="U22:U23"/>
    <mergeCell ref="AM22:AM23"/>
    <mergeCell ref="AN22:BB23"/>
    <mergeCell ref="AB24:AC25"/>
    <mergeCell ref="AE24:AF25"/>
    <mergeCell ref="D22:T23"/>
    <mergeCell ref="AN35:BD36"/>
    <mergeCell ref="AH106:AI107"/>
    <mergeCell ref="AH26:AI27"/>
    <mergeCell ref="AM102:AM103"/>
    <mergeCell ref="AN102:BD103"/>
    <mergeCell ref="AE28:AF29"/>
    <mergeCell ref="C32:I33"/>
    <mergeCell ref="U35:U36"/>
    <mergeCell ref="AM35:AM36"/>
    <mergeCell ref="AB37:AC38"/>
    <mergeCell ref="AE37:AF38"/>
    <mergeCell ref="AN48:BD49"/>
    <mergeCell ref="D48:T49"/>
    <mergeCell ref="Y39:Z40"/>
    <mergeCell ref="AB39:AC40"/>
    <mergeCell ref="AE39:AF40"/>
    <mergeCell ref="AH39:AI40"/>
    <mergeCell ref="Q16:T17"/>
    <mergeCell ref="U16:U17"/>
    <mergeCell ref="V16:AT17"/>
    <mergeCell ref="AI7:AL7"/>
    <mergeCell ref="AN7:BH7"/>
    <mergeCell ref="AI8:AL8"/>
    <mergeCell ref="AN8:BH8"/>
    <mergeCell ref="AN9:BH9"/>
    <mergeCell ref="AI10:AL10"/>
    <mergeCell ref="AN10:BH10"/>
    <mergeCell ref="AS13:AX14"/>
    <mergeCell ref="AY13:BG14"/>
    <mergeCell ref="C45:I46"/>
    <mergeCell ref="U48:U49"/>
    <mergeCell ref="AM48:AM49"/>
    <mergeCell ref="AB50:AC51"/>
    <mergeCell ref="AE50:AF51"/>
    <mergeCell ref="AN61:BD62"/>
    <mergeCell ref="D61:T62"/>
    <mergeCell ref="Y52:Z53"/>
    <mergeCell ref="AB52:AC53"/>
    <mergeCell ref="AE52:AF53"/>
    <mergeCell ref="AH52:AI53"/>
    <mergeCell ref="AB54:AC55"/>
    <mergeCell ref="AE54:AF55"/>
    <mergeCell ref="C58:I59"/>
    <mergeCell ref="U61:U62"/>
    <mergeCell ref="AM61:AM62"/>
    <mergeCell ref="AN74:BD75"/>
    <mergeCell ref="D74:T75"/>
    <mergeCell ref="Y65:Z66"/>
    <mergeCell ref="AB65:AC66"/>
    <mergeCell ref="AE65:AF66"/>
    <mergeCell ref="AH65:AI66"/>
    <mergeCell ref="AB67:AC68"/>
    <mergeCell ref="AE67:AF68"/>
    <mergeCell ref="C71:I72"/>
    <mergeCell ref="U74:U75"/>
    <mergeCell ref="AM74:AM75"/>
    <mergeCell ref="AB78:AC79"/>
    <mergeCell ref="AE78:AF79"/>
    <mergeCell ref="AH78:AI79"/>
    <mergeCell ref="AB80:AC81"/>
    <mergeCell ref="AE80:AF81"/>
    <mergeCell ref="C84:I85"/>
    <mergeCell ref="U87:U88"/>
    <mergeCell ref="AM87:AM88"/>
    <mergeCell ref="AB63:AC64"/>
    <mergeCell ref="AE63:AF64"/>
    <mergeCell ref="AN100:AX101"/>
    <mergeCell ref="D100:N101"/>
    <mergeCell ref="AR104:AZ105"/>
    <mergeCell ref="F2:BC2"/>
    <mergeCell ref="M4:AV4"/>
    <mergeCell ref="AB89:AC90"/>
    <mergeCell ref="AE89:AF90"/>
    <mergeCell ref="Y91:Z92"/>
    <mergeCell ref="AB91:AC92"/>
    <mergeCell ref="AE91:AF92"/>
    <mergeCell ref="AH91:AI92"/>
    <mergeCell ref="AB93:AC94"/>
    <mergeCell ref="AE93:AF94"/>
    <mergeCell ref="AR24:AX25"/>
    <mergeCell ref="AR63:AZ64"/>
    <mergeCell ref="AR50:AZ51"/>
    <mergeCell ref="AR37:AZ38"/>
    <mergeCell ref="AR76:AZ77"/>
    <mergeCell ref="AR89:AZ90"/>
    <mergeCell ref="AB76:AC77"/>
    <mergeCell ref="AE76:AF77"/>
    <mergeCell ref="AN87:BD88"/>
    <mergeCell ref="D87:T88"/>
    <mergeCell ref="Y78:Z79"/>
  </mergeCells>
  <phoneticPr fontId="1"/>
  <pageMargins left="0.51181102362204722" right="0.51181102362204722" top="0.55118110236220474" bottom="0" header="0" footer="0"/>
  <pageSetup paperSize="9" scale="7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I54"/>
  <sheetViews>
    <sheetView zoomScale="50" zoomScaleNormal="50" workbookViewId="0">
      <selection activeCell="BG42" sqref="BG42"/>
    </sheetView>
  </sheetViews>
  <sheetFormatPr defaultColWidth="9" defaultRowHeight="14.4"/>
  <cols>
    <col min="1" max="1" width="5.77734375" style="175" customWidth="1"/>
    <col min="2" max="2" width="0.6640625" style="175" customWidth="1"/>
    <col min="3" max="6" width="5.6640625" style="175" customWidth="1"/>
    <col min="7" max="8" width="5.6640625" style="9" customWidth="1"/>
    <col min="9" max="9" width="0.6640625" style="175" customWidth="1"/>
    <col min="10" max="10" width="5.109375" style="175" customWidth="1"/>
    <col min="11" max="11" width="2" style="175" customWidth="1"/>
    <col min="12" max="12" width="5.6640625" style="175" customWidth="1"/>
    <col min="13" max="13" width="2.33203125" style="175" customWidth="1"/>
    <col min="14" max="14" width="5.6640625" style="175" customWidth="1"/>
    <col min="15" max="15" width="2" style="175" customWidth="1"/>
    <col min="16" max="16" width="5.6640625" style="175" customWidth="1"/>
    <col min="17" max="17" width="5.109375" style="175" customWidth="1"/>
    <col min="18" max="18" width="2" style="175" customWidth="1"/>
    <col min="19" max="19" width="5.6640625" style="175" customWidth="1"/>
    <col min="20" max="20" width="2.33203125" style="175" customWidth="1"/>
    <col min="21" max="21" width="5.6640625" style="175" customWidth="1"/>
    <col min="22" max="22" width="2" style="175" customWidth="1"/>
    <col min="23" max="23" width="5.6640625" style="175" customWidth="1"/>
    <col min="24" max="24" width="5.109375" style="175" customWidth="1"/>
    <col min="25" max="25" width="2" style="175" customWidth="1"/>
    <col min="26" max="26" width="5.6640625" style="175" customWidth="1"/>
    <col min="27" max="27" width="2.44140625" style="175" customWidth="1"/>
    <col min="28" max="28" width="5.6640625" style="175" customWidth="1"/>
    <col min="29" max="29" width="2" style="175" customWidth="1"/>
    <col min="30" max="30" width="5.109375" style="175" customWidth="1"/>
    <col min="31" max="32" width="2.6640625" style="175" customWidth="1"/>
    <col min="33" max="33" width="3.109375" style="175" customWidth="1"/>
    <col min="34" max="34" width="2.6640625" style="175" customWidth="1"/>
    <col min="35" max="36" width="2.44140625" style="175" customWidth="1"/>
    <col min="37" max="51" width="3.109375" style="175" customWidth="1"/>
    <col min="52" max="52" width="2" style="175" customWidth="1"/>
    <col min="53" max="56" width="5.44140625" style="175" customWidth="1"/>
    <col min="57" max="16384" width="9" style="175"/>
  </cols>
  <sheetData>
    <row r="1" spans="2:61" ht="15" customHeight="1">
      <c r="H1" s="408" t="s">
        <v>42</v>
      </c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9"/>
      <c r="AU1" s="437" t="s">
        <v>28</v>
      </c>
      <c r="AV1" s="437"/>
      <c r="AW1" s="437"/>
      <c r="AX1" s="437"/>
      <c r="AY1" s="437"/>
      <c r="AZ1" s="437"/>
      <c r="BA1" s="437"/>
      <c r="BB1" s="437"/>
      <c r="BC1" s="437"/>
    </row>
    <row r="2" spans="2:61" ht="18.75" customHeight="1"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9"/>
      <c r="AU2" s="437"/>
      <c r="AV2" s="437"/>
      <c r="AW2" s="437"/>
      <c r="AX2" s="437"/>
      <c r="AY2" s="437"/>
      <c r="AZ2" s="437"/>
      <c r="BA2" s="437"/>
      <c r="BB2" s="437"/>
      <c r="BC2" s="437"/>
    </row>
    <row r="3" spans="2:61" ht="12" customHeight="1">
      <c r="H3" s="187" t="s">
        <v>27</v>
      </c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9"/>
      <c r="AU3" s="186"/>
      <c r="AV3" s="186"/>
      <c r="AW3" s="186"/>
      <c r="AX3" s="186"/>
      <c r="AY3" s="186"/>
      <c r="AZ3" s="186"/>
      <c r="BA3" s="186"/>
    </row>
    <row r="4" spans="2:61" ht="18.75" customHeight="1">
      <c r="H4" s="187"/>
      <c r="I4" s="319"/>
      <c r="J4" s="187"/>
      <c r="K4" s="187"/>
      <c r="L4" s="360" t="s">
        <v>25</v>
      </c>
      <c r="M4" s="360"/>
      <c r="N4" s="360"/>
      <c r="O4" s="360"/>
      <c r="P4" s="359" t="s">
        <v>40</v>
      </c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60" t="s">
        <v>26</v>
      </c>
      <c r="AH4" s="360"/>
      <c r="AI4" s="360"/>
      <c r="AJ4" s="360"/>
      <c r="AK4" s="360"/>
      <c r="AL4" s="360"/>
      <c r="AM4" s="359" t="s">
        <v>41</v>
      </c>
      <c r="AN4" s="359"/>
      <c r="AO4" s="359"/>
      <c r="AP4" s="359"/>
      <c r="AQ4" s="359"/>
      <c r="AR4" s="359"/>
      <c r="AS4" s="359"/>
      <c r="AT4" s="9"/>
      <c r="AU4" s="358" t="s">
        <v>4</v>
      </c>
      <c r="AV4" s="358"/>
      <c r="AW4" s="358"/>
      <c r="AX4" s="358"/>
      <c r="AY4" s="358"/>
      <c r="AZ4" s="358"/>
      <c r="BA4" s="358"/>
    </row>
    <row r="5" spans="2:61" ht="19.5" customHeight="1">
      <c r="B5" s="130"/>
      <c r="C5" s="423" t="str">
        <f>参加チーム名・チームＮｏ!C19</f>
        <v>男　子</v>
      </c>
      <c r="D5" s="423"/>
      <c r="E5" s="356" t="str">
        <f>参加チーム名・チームＮｏ!C21</f>
        <v>Ａグループ</v>
      </c>
      <c r="F5" s="356"/>
      <c r="G5" s="356"/>
      <c r="H5" s="131"/>
      <c r="I5" s="130"/>
      <c r="J5" s="132"/>
      <c r="K5" s="132"/>
      <c r="L5" s="132"/>
      <c r="M5" s="132"/>
      <c r="N5" s="132"/>
      <c r="O5" s="132"/>
      <c r="P5" s="223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0"/>
      <c r="AT5" s="131"/>
      <c r="AU5" s="358" t="s">
        <v>5</v>
      </c>
      <c r="AV5" s="358"/>
      <c r="AW5" s="358"/>
      <c r="AX5" s="358"/>
      <c r="AY5" s="358"/>
      <c r="AZ5" s="358"/>
      <c r="BA5" s="358"/>
      <c r="BB5" s="358"/>
      <c r="BC5" s="358"/>
      <c r="BD5" s="130"/>
    </row>
    <row r="6" spans="2:61" ht="6" customHeight="1" thickBot="1">
      <c r="B6" s="130"/>
      <c r="C6" s="130"/>
      <c r="D6" s="130"/>
      <c r="E6" s="130"/>
      <c r="F6" s="130"/>
      <c r="G6" s="131"/>
      <c r="H6" s="131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</row>
    <row r="7" spans="2:61" ht="30" customHeight="1" thickTop="1" thickBot="1">
      <c r="B7" s="535" t="s">
        <v>8</v>
      </c>
      <c r="C7" s="536"/>
      <c r="D7" s="536"/>
      <c r="E7" s="536"/>
      <c r="F7" s="536"/>
      <c r="G7" s="536"/>
      <c r="H7" s="536"/>
      <c r="I7" s="537"/>
      <c r="J7" s="538" t="str">
        <f>C9</f>
        <v>やましろジャンプ</v>
      </c>
      <c r="K7" s="539"/>
      <c r="L7" s="539"/>
      <c r="M7" s="539"/>
      <c r="N7" s="539"/>
      <c r="O7" s="539"/>
      <c r="P7" s="540"/>
      <c r="Q7" s="541" t="str">
        <f>C14</f>
        <v>城南中学校</v>
      </c>
      <c r="R7" s="542"/>
      <c r="S7" s="542"/>
      <c r="T7" s="542"/>
      <c r="U7" s="542"/>
      <c r="V7" s="542"/>
      <c r="W7" s="543"/>
      <c r="X7" s="541" t="str">
        <f>C19</f>
        <v>樫原中学校</v>
      </c>
      <c r="Y7" s="542"/>
      <c r="Z7" s="542"/>
      <c r="AA7" s="542"/>
      <c r="AB7" s="542"/>
      <c r="AC7" s="542"/>
      <c r="AD7" s="543"/>
      <c r="AE7" s="404" t="s">
        <v>57</v>
      </c>
      <c r="AF7" s="405"/>
      <c r="AG7" s="405"/>
      <c r="AH7" s="405"/>
      <c r="AI7" s="406" t="s">
        <v>39</v>
      </c>
      <c r="AJ7" s="400"/>
      <c r="AK7" s="400"/>
      <c r="AL7" s="407"/>
      <c r="AM7" s="400" t="s">
        <v>56</v>
      </c>
      <c r="AN7" s="400"/>
      <c r="AO7" s="400"/>
      <c r="AP7" s="400"/>
      <c r="AQ7" s="252"/>
      <c r="AR7" s="430" t="s">
        <v>24</v>
      </c>
      <c r="AS7" s="363"/>
      <c r="AT7" s="363"/>
      <c r="AU7" s="363"/>
      <c r="AV7" s="363"/>
      <c r="AW7" s="363"/>
      <c r="AX7" s="363"/>
      <c r="AY7" s="363"/>
      <c r="AZ7" s="363"/>
      <c r="BA7" s="363"/>
      <c r="BB7" s="363"/>
      <c r="BC7" s="363"/>
      <c r="BD7" s="364"/>
    </row>
    <row r="8" spans="2:61" ht="18" customHeight="1" thickTop="1" thickBot="1">
      <c r="B8" s="67"/>
      <c r="C8" s="68">
        <v>1</v>
      </c>
      <c r="D8" s="69"/>
      <c r="E8" s="69"/>
      <c r="F8" s="69"/>
      <c r="G8" s="70"/>
      <c r="H8" s="70"/>
      <c r="I8" s="71"/>
      <c r="J8" s="546"/>
      <c r="K8" s="547"/>
      <c r="L8" s="547"/>
      <c r="M8" s="547"/>
      <c r="N8" s="547"/>
      <c r="O8" s="547"/>
      <c r="P8" s="548"/>
      <c r="Q8" s="72"/>
      <c r="R8" s="73"/>
      <c r="S8" s="171"/>
      <c r="T8" s="74"/>
      <c r="U8" s="171"/>
      <c r="V8" s="73"/>
      <c r="W8" s="75"/>
      <c r="X8" s="72"/>
      <c r="Y8" s="73"/>
      <c r="Z8" s="171"/>
      <c r="AA8" s="74"/>
      <c r="AB8" s="171"/>
      <c r="AC8" s="73"/>
      <c r="AD8" s="75"/>
      <c r="AE8" s="522">
        <f>O44</f>
        <v>2</v>
      </c>
      <c r="AF8" s="523"/>
      <c r="AG8" s="523"/>
      <c r="AH8" s="523"/>
      <c r="AI8" s="397">
        <f>AH44</f>
        <v>2</v>
      </c>
      <c r="AJ8" s="398"/>
      <c r="AK8" s="398"/>
      <c r="AL8" s="399"/>
      <c r="AM8" s="398">
        <f>AZ44</f>
        <v>2</v>
      </c>
      <c r="AN8" s="398"/>
      <c r="AO8" s="398"/>
      <c r="AP8" s="398"/>
      <c r="AQ8" s="253"/>
      <c r="AR8" s="434" t="s">
        <v>30</v>
      </c>
      <c r="AS8" s="435"/>
      <c r="AT8" s="436"/>
      <c r="AU8" s="555">
        <v>5</v>
      </c>
      <c r="AV8" s="556"/>
      <c r="AW8" s="255"/>
      <c r="AX8" s="255"/>
      <c r="AY8" s="255"/>
      <c r="AZ8" s="73"/>
      <c r="BA8" s="73"/>
      <c r="BB8" s="73"/>
      <c r="BC8" s="73"/>
      <c r="BD8" s="77"/>
      <c r="BE8" s="9"/>
      <c r="BF8" s="9"/>
      <c r="BG8" s="9"/>
      <c r="BH8" s="9"/>
      <c r="BI8" s="9"/>
    </row>
    <row r="9" spans="2:61" ht="18" customHeight="1" thickBot="1">
      <c r="B9" s="78"/>
      <c r="C9" s="409" t="str">
        <f>IFERROR(VLOOKUP(C8,参加チーム名・チームＮｏ!$D$19:$F$42,3,FALSE),"")</f>
        <v>やましろジャンプ</v>
      </c>
      <c r="D9" s="409"/>
      <c r="E9" s="409"/>
      <c r="F9" s="409"/>
      <c r="G9" s="409"/>
      <c r="H9" s="409"/>
      <c r="I9" s="79"/>
      <c r="J9" s="549"/>
      <c r="K9" s="550"/>
      <c r="L9" s="550"/>
      <c r="M9" s="550"/>
      <c r="N9" s="550"/>
      <c r="O9" s="550"/>
      <c r="P9" s="551"/>
      <c r="Q9" s="72"/>
      <c r="R9" s="80"/>
      <c r="S9" s="300">
        <f>男子!AC24</f>
        <v>21</v>
      </c>
      <c r="T9" s="201" t="s">
        <v>3</v>
      </c>
      <c r="U9" s="300">
        <f>男子!AF24</f>
        <v>11</v>
      </c>
      <c r="V9" s="80"/>
      <c r="W9" s="82"/>
      <c r="X9" s="72"/>
      <c r="Y9" s="73"/>
      <c r="Z9" s="208">
        <f>男子!AF50</f>
        <v>18</v>
      </c>
      <c r="AA9" s="201" t="s">
        <v>3</v>
      </c>
      <c r="AB9" s="208">
        <f>男子!AC50</f>
        <v>21</v>
      </c>
      <c r="AC9" s="73"/>
      <c r="AD9" s="75"/>
      <c r="AE9" s="516"/>
      <c r="AF9" s="517"/>
      <c r="AG9" s="517"/>
      <c r="AH9" s="517"/>
      <c r="AI9" s="391"/>
      <c r="AJ9" s="392"/>
      <c r="AK9" s="392"/>
      <c r="AL9" s="393"/>
      <c r="AM9" s="392"/>
      <c r="AN9" s="392"/>
      <c r="AO9" s="392"/>
      <c r="AP9" s="392"/>
      <c r="AQ9" s="253"/>
      <c r="AR9" s="431"/>
      <c r="AS9" s="432"/>
      <c r="AT9" s="433"/>
      <c r="AU9" s="383" t="str">
        <f>IFERROR(VLOOKUP(AU8,参加チーム名・チームＮｏ!$D$19:$F$42,3,FALSE),"")</f>
        <v>樫原中学校</v>
      </c>
      <c r="AV9" s="384"/>
      <c r="AW9" s="384"/>
      <c r="AX9" s="384"/>
      <c r="AY9" s="384"/>
      <c r="AZ9" s="384"/>
      <c r="BA9" s="384"/>
      <c r="BB9" s="384"/>
      <c r="BC9" s="384"/>
      <c r="BD9" s="385"/>
      <c r="BE9" s="9"/>
      <c r="BF9" s="9"/>
      <c r="BG9" s="9"/>
      <c r="BH9" s="9"/>
      <c r="BI9" s="9"/>
    </row>
    <row r="10" spans="2:61" ht="18" customHeight="1" thickBot="1">
      <c r="B10" s="78"/>
      <c r="C10" s="409"/>
      <c r="D10" s="409"/>
      <c r="E10" s="409"/>
      <c r="F10" s="409"/>
      <c r="G10" s="409"/>
      <c r="H10" s="409"/>
      <c r="I10" s="79"/>
      <c r="J10" s="549"/>
      <c r="K10" s="550"/>
      <c r="L10" s="550"/>
      <c r="M10" s="550"/>
      <c r="N10" s="550"/>
      <c r="O10" s="550"/>
      <c r="P10" s="551"/>
      <c r="Q10" s="133">
        <f>IF($S$8&gt;$U$8,"1",)+IF($S$9&gt;$U$9,"1",)+IF($S$10&gt;$U$10,"1",)+IF($S$11&gt;$U$11,"1",)+IF($S$12&gt;$U$12,"1",)</f>
        <v>2</v>
      </c>
      <c r="R10" s="80"/>
      <c r="S10" s="304">
        <f>男子!AC26</f>
        <v>0</v>
      </c>
      <c r="T10" s="201"/>
      <c r="U10" s="300">
        <f>男子!AF26</f>
        <v>0</v>
      </c>
      <c r="V10" s="80"/>
      <c r="W10" s="84">
        <f>IF($S$8&lt;$U$8,"1",)+IF($S$9&lt;$U$9,"1",)+IF($S$10&lt;$U$10,"1",)+IF($S$11&lt;$U$11,"1",)+IF($S$12&lt;$U$12,"1",)</f>
        <v>0</v>
      </c>
      <c r="X10" s="133">
        <f>IF($Z$8&gt;$AB$8,"1",)+IF($Z$9&gt;$AB$9,"1",)+IF($Z$10&gt;$AB$10,"1",)+IF($Z$11&gt;$AB$11,"1",)+IF($Z$12&gt;$AB$12,"1",)</f>
        <v>0</v>
      </c>
      <c r="Y10" s="73"/>
      <c r="Z10" s="305">
        <f>男子!AF52</f>
        <v>0</v>
      </c>
      <c r="AA10" s="201"/>
      <c r="AB10" s="208">
        <f>男子!AC52</f>
        <v>0</v>
      </c>
      <c r="AC10" s="73"/>
      <c r="AD10" s="84">
        <f>IF($Z$8&lt;$AB$8,"1",)+IF($Z$9&lt;$AB$9,"1",)+IF($Z$10&lt;$AB$10,"1",)+IF($Z$11&lt;$AB$11,"1",)+IF($Z$12&lt;$AB$12,"1",)</f>
        <v>2</v>
      </c>
      <c r="AE10" s="516"/>
      <c r="AF10" s="517"/>
      <c r="AG10" s="517"/>
      <c r="AH10" s="517"/>
      <c r="AI10" s="391"/>
      <c r="AJ10" s="392"/>
      <c r="AK10" s="392"/>
      <c r="AL10" s="393"/>
      <c r="AM10" s="392"/>
      <c r="AN10" s="392"/>
      <c r="AO10" s="392"/>
      <c r="AP10" s="392"/>
      <c r="AQ10" s="253"/>
      <c r="AR10" s="431"/>
      <c r="AS10" s="432"/>
      <c r="AT10" s="433"/>
      <c r="AU10" s="383"/>
      <c r="AV10" s="384"/>
      <c r="AW10" s="384"/>
      <c r="AX10" s="384"/>
      <c r="AY10" s="384"/>
      <c r="AZ10" s="384"/>
      <c r="BA10" s="384"/>
      <c r="BB10" s="384"/>
      <c r="BC10" s="384"/>
      <c r="BD10" s="385"/>
    </row>
    <row r="11" spans="2:61" ht="18" customHeight="1" thickBot="1">
      <c r="B11" s="86"/>
      <c r="C11" s="87"/>
      <c r="D11" s="410">
        <f>SUM(Q12+X12)</f>
        <v>1</v>
      </c>
      <c r="E11" s="412" t="s">
        <v>1</v>
      </c>
      <c r="F11" s="544">
        <f>SUM(W12+AD12)</f>
        <v>1</v>
      </c>
      <c r="G11" s="412" t="s">
        <v>2</v>
      </c>
      <c r="H11" s="157"/>
      <c r="I11" s="88"/>
      <c r="J11" s="549"/>
      <c r="K11" s="550"/>
      <c r="L11" s="550"/>
      <c r="M11" s="550"/>
      <c r="N11" s="550"/>
      <c r="O11" s="550"/>
      <c r="P11" s="551"/>
      <c r="Q11" s="212" t="str">
        <f>IF(Q10=W10,"",IF(Q10&lt;&gt;"",IF(Q10&gt;W10,"○","●"),""))</f>
        <v>○</v>
      </c>
      <c r="R11" s="80"/>
      <c r="S11" s="300">
        <f>男子!AC28</f>
        <v>21</v>
      </c>
      <c r="T11" s="201" t="s">
        <v>0</v>
      </c>
      <c r="U11" s="300">
        <f>男子!AF28</f>
        <v>13</v>
      </c>
      <c r="V11" s="80"/>
      <c r="W11" s="90" t="str">
        <f>IF(Q10=W10,"",IF(Q10&lt;&gt;"",IF(Q10&lt;W10,"○","●"),""))</f>
        <v>●</v>
      </c>
      <c r="X11" s="212" t="str">
        <f>IF(X10=AD10,"",IF(X10&lt;&gt;"",IF(X10&gt;AD10,"○","●"),""))</f>
        <v>●</v>
      </c>
      <c r="Y11" s="73"/>
      <c r="Z11" s="208">
        <f>男子!AF54</f>
        <v>17</v>
      </c>
      <c r="AA11" s="201" t="s">
        <v>0</v>
      </c>
      <c r="AB11" s="208">
        <f>男子!AC54</f>
        <v>21</v>
      </c>
      <c r="AC11" s="73"/>
      <c r="AD11" s="90" t="str">
        <f>IF(X10=AD10,"",IF(X10&lt;&gt;"",IF(X10&lt;AD10,"○","●"),""))</f>
        <v>○</v>
      </c>
      <c r="AE11" s="516"/>
      <c r="AF11" s="517"/>
      <c r="AG11" s="517"/>
      <c r="AH11" s="517"/>
      <c r="AI11" s="391"/>
      <c r="AJ11" s="392"/>
      <c r="AK11" s="392"/>
      <c r="AL11" s="393"/>
      <c r="AM11" s="392"/>
      <c r="AN11" s="392"/>
      <c r="AO11" s="392"/>
      <c r="AP11" s="392"/>
      <c r="AQ11" s="253"/>
      <c r="AR11" s="431"/>
      <c r="AS11" s="432"/>
      <c r="AT11" s="433"/>
      <c r="AU11" s="377" t="str">
        <f>IFERROR(VLOOKUP(AU8,参加チーム名・チームＮｏ!$D$19:$I$42,6,FALSE),"")</f>
        <v>京都市</v>
      </c>
      <c r="AV11" s="378"/>
      <c r="AW11" s="378"/>
      <c r="AX11" s="378"/>
      <c r="AY11" s="378"/>
      <c r="AZ11" s="378"/>
      <c r="BA11" s="378"/>
      <c r="BB11" s="378"/>
      <c r="BC11" s="378"/>
      <c r="BD11" s="379"/>
    </row>
    <row r="12" spans="2:61" ht="18" customHeight="1" thickBot="1">
      <c r="B12" s="86"/>
      <c r="C12" s="87"/>
      <c r="D12" s="411"/>
      <c r="E12" s="413"/>
      <c r="F12" s="545"/>
      <c r="G12" s="413"/>
      <c r="H12" s="158"/>
      <c r="I12" s="91"/>
      <c r="J12" s="552"/>
      <c r="K12" s="553"/>
      <c r="L12" s="553"/>
      <c r="M12" s="553"/>
      <c r="N12" s="553"/>
      <c r="O12" s="553"/>
      <c r="P12" s="554"/>
      <c r="Q12" s="92" t="str">
        <f>IF(Q10&lt;&gt;"",IF(Q10&gt;W10,"1","0"),"")</f>
        <v>1</v>
      </c>
      <c r="R12" s="93"/>
      <c r="S12" s="125"/>
      <c r="T12" s="95"/>
      <c r="U12" s="125"/>
      <c r="V12" s="93"/>
      <c r="W12" s="96" t="str">
        <f>IF(Q10&lt;&gt;"",IF(Q10&lt;W10,"1","0"),"")</f>
        <v>0</v>
      </c>
      <c r="X12" s="92" t="str">
        <f>IF(X10&lt;&gt;"",IF(X10&gt;AD10,"1","0"),"")</f>
        <v>0</v>
      </c>
      <c r="Y12" s="93"/>
      <c r="Z12" s="207"/>
      <c r="AA12" s="125"/>
      <c r="AB12" s="207"/>
      <c r="AC12" s="93"/>
      <c r="AD12" s="96" t="str">
        <f>IF(X10&lt;&gt;"",IF(X10&lt;AD10,"1","0"),"")</f>
        <v>1</v>
      </c>
      <c r="AE12" s="518"/>
      <c r="AF12" s="519"/>
      <c r="AG12" s="519"/>
      <c r="AH12" s="519"/>
      <c r="AI12" s="394"/>
      <c r="AJ12" s="395"/>
      <c r="AK12" s="395"/>
      <c r="AL12" s="396"/>
      <c r="AM12" s="392"/>
      <c r="AN12" s="392"/>
      <c r="AO12" s="392"/>
      <c r="AP12" s="392"/>
      <c r="AQ12" s="253"/>
      <c r="AR12" s="431"/>
      <c r="AS12" s="432"/>
      <c r="AT12" s="433"/>
      <c r="AU12" s="377"/>
      <c r="AV12" s="378"/>
      <c r="AW12" s="378"/>
      <c r="AX12" s="378"/>
      <c r="AY12" s="378"/>
      <c r="AZ12" s="378"/>
      <c r="BA12" s="378"/>
      <c r="BB12" s="378"/>
      <c r="BC12" s="378"/>
      <c r="BD12" s="379"/>
    </row>
    <row r="13" spans="2:61" ht="18" customHeight="1" thickBot="1">
      <c r="B13" s="97"/>
      <c r="C13" s="98">
        <v>3</v>
      </c>
      <c r="D13" s="99"/>
      <c r="E13" s="99"/>
      <c r="F13" s="99"/>
      <c r="G13" s="100"/>
      <c r="H13" s="100"/>
      <c r="I13" s="101"/>
      <c r="J13" s="102"/>
      <c r="K13" s="102"/>
      <c r="L13" s="128">
        <f>U8</f>
        <v>0</v>
      </c>
      <c r="M13" s="206"/>
      <c r="N13" s="128">
        <f>S8</f>
        <v>0</v>
      </c>
      <c r="O13" s="102"/>
      <c r="P13" s="103"/>
      <c r="Q13" s="414"/>
      <c r="R13" s="415"/>
      <c r="S13" s="415"/>
      <c r="T13" s="415"/>
      <c r="U13" s="415"/>
      <c r="V13" s="415"/>
      <c r="W13" s="416"/>
      <c r="X13" s="104"/>
      <c r="Y13" s="102"/>
      <c r="Z13" s="311"/>
      <c r="AA13" s="202"/>
      <c r="AB13" s="297"/>
      <c r="AC13" s="102"/>
      <c r="AD13" s="103"/>
      <c r="AE13" s="514">
        <f>O45</f>
        <v>3</v>
      </c>
      <c r="AF13" s="515"/>
      <c r="AG13" s="515"/>
      <c r="AH13" s="515"/>
      <c r="AI13" s="388" t="str">
        <f>AH45</f>
        <v/>
      </c>
      <c r="AJ13" s="389"/>
      <c r="AK13" s="389"/>
      <c r="AL13" s="390"/>
      <c r="AM13" s="388">
        <f>AZ45</f>
        <v>3</v>
      </c>
      <c r="AN13" s="389"/>
      <c r="AO13" s="389"/>
      <c r="AP13" s="401"/>
      <c r="AQ13" s="253"/>
      <c r="AR13" s="431" t="s">
        <v>54</v>
      </c>
      <c r="AS13" s="432"/>
      <c r="AT13" s="433"/>
      <c r="AU13" s="386">
        <v>1</v>
      </c>
      <c r="AV13" s="387"/>
      <c r="AW13" s="251"/>
      <c r="AX13" s="251"/>
      <c r="AY13" s="251"/>
      <c r="AZ13" s="102"/>
      <c r="BA13" s="102"/>
      <c r="BB13" s="102"/>
      <c r="BC13" s="102"/>
      <c r="BD13" s="134"/>
    </row>
    <row r="14" spans="2:61" ht="18" customHeight="1" thickBot="1">
      <c r="B14" s="78"/>
      <c r="C14" s="409" t="str">
        <f>IFERROR(VLOOKUP(C13,参加チーム名・チームＮｏ!$D$19:$F$42,3,FALSE),"")</f>
        <v>城南中学校</v>
      </c>
      <c r="D14" s="409"/>
      <c r="E14" s="409"/>
      <c r="F14" s="409"/>
      <c r="G14" s="409"/>
      <c r="H14" s="409"/>
      <c r="I14" s="79"/>
      <c r="J14" s="73"/>
      <c r="K14" s="73"/>
      <c r="L14" s="106">
        <f>U9</f>
        <v>11</v>
      </c>
      <c r="M14" s="201" t="s">
        <v>3</v>
      </c>
      <c r="N14" s="106">
        <f>S9</f>
        <v>21</v>
      </c>
      <c r="O14" s="73"/>
      <c r="P14" s="75"/>
      <c r="Q14" s="417"/>
      <c r="R14" s="418"/>
      <c r="S14" s="418"/>
      <c r="T14" s="418"/>
      <c r="U14" s="418"/>
      <c r="V14" s="418"/>
      <c r="W14" s="419"/>
      <c r="X14" s="107"/>
      <c r="Y14" s="73"/>
      <c r="Z14" s="208">
        <f>男子!AC76</f>
        <v>12</v>
      </c>
      <c r="AA14" s="201" t="s">
        <v>3</v>
      </c>
      <c r="AB14" s="208">
        <f>男子!AF76</f>
        <v>21</v>
      </c>
      <c r="AC14" s="73"/>
      <c r="AD14" s="75"/>
      <c r="AE14" s="516"/>
      <c r="AF14" s="517"/>
      <c r="AG14" s="517"/>
      <c r="AH14" s="517"/>
      <c r="AI14" s="391"/>
      <c r="AJ14" s="392"/>
      <c r="AK14" s="392"/>
      <c r="AL14" s="393"/>
      <c r="AM14" s="391"/>
      <c r="AN14" s="392"/>
      <c r="AO14" s="392"/>
      <c r="AP14" s="402"/>
      <c r="AQ14" s="253"/>
      <c r="AR14" s="431"/>
      <c r="AS14" s="432"/>
      <c r="AT14" s="433"/>
      <c r="AU14" s="383" t="str">
        <f>IFERROR(VLOOKUP(AU13,参加チーム名・チームＮｏ!$D$19:$F$42,3,FALSE),"")</f>
        <v>やましろジャンプ</v>
      </c>
      <c r="AV14" s="384"/>
      <c r="AW14" s="384"/>
      <c r="AX14" s="384"/>
      <c r="AY14" s="384"/>
      <c r="AZ14" s="384"/>
      <c r="BA14" s="384"/>
      <c r="BB14" s="384"/>
      <c r="BC14" s="384"/>
      <c r="BD14" s="385"/>
    </row>
    <row r="15" spans="2:61" ht="18" customHeight="1" thickBot="1">
      <c r="B15" s="78"/>
      <c r="C15" s="409"/>
      <c r="D15" s="409"/>
      <c r="E15" s="409"/>
      <c r="F15" s="409"/>
      <c r="G15" s="409"/>
      <c r="H15" s="409"/>
      <c r="I15" s="79"/>
      <c r="J15" s="108">
        <f>W10</f>
        <v>0</v>
      </c>
      <c r="K15" s="73"/>
      <c r="L15" s="106">
        <f>U10</f>
        <v>0</v>
      </c>
      <c r="M15" s="201"/>
      <c r="N15" s="106">
        <f>S10</f>
        <v>0</v>
      </c>
      <c r="O15" s="73"/>
      <c r="P15" s="109">
        <f>Q10</f>
        <v>2</v>
      </c>
      <c r="Q15" s="417"/>
      <c r="R15" s="418"/>
      <c r="S15" s="418"/>
      <c r="T15" s="418"/>
      <c r="U15" s="418"/>
      <c r="V15" s="418"/>
      <c r="W15" s="419"/>
      <c r="X15" s="133">
        <f>IF($Z$13&gt;$AB$13,"1",)+IF($Z$14&gt;$AB$14,"1",)+IF($Z$15&gt;$AB$15,"1",)+IF($Z$16&gt;$AB$16,"1",)+IF($Z$17&gt;$AB$17,"1",)</f>
        <v>0</v>
      </c>
      <c r="Y15" s="73"/>
      <c r="Z15" s="305">
        <f>男子!AC78</f>
        <v>0</v>
      </c>
      <c r="AA15" s="201"/>
      <c r="AB15" s="208">
        <f>男子!AF78</f>
        <v>0</v>
      </c>
      <c r="AC15" s="73"/>
      <c r="AD15" s="84">
        <f>IF($Z$13&lt;$AB$13,"1",)+IF($Z$14&lt;$AB$14,"1",)+IF($Z$15&lt;$AB$15,"1",)+IF($Z$16&lt;$AB$16,"1",)+IF($Z$17&lt;$AB$17,"1",)</f>
        <v>2</v>
      </c>
      <c r="AE15" s="516"/>
      <c r="AF15" s="517"/>
      <c r="AG15" s="517"/>
      <c r="AH15" s="517"/>
      <c r="AI15" s="391"/>
      <c r="AJ15" s="392"/>
      <c r="AK15" s="392"/>
      <c r="AL15" s="393"/>
      <c r="AM15" s="391"/>
      <c r="AN15" s="392"/>
      <c r="AO15" s="392"/>
      <c r="AP15" s="402"/>
      <c r="AQ15" s="253"/>
      <c r="AR15" s="431"/>
      <c r="AS15" s="432"/>
      <c r="AT15" s="433"/>
      <c r="AU15" s="383"/>
      <c r="AV15" s="384"/>
      <c r="AW15" s="384"/>
      <c r="AX15" s="384"/>
      <c r="AY15" s="384"/>
      <c r="AZ15" s="384"/>
      <c r="BA15" s="384"/>
      <c r="BB15" s="384"/>
      <c r="BC15" s="384"/>
      <c r="BD15" s="385"/>
    </row>
    <row r="16" spans="2:61" ht="18" customHeight="1" thickBot="1">
      <c r="B16" s="86"/>
      <c r="C16" s="87"/>
      <c r="D16" s="410">
        <f>SUM(J17+X17)</f>
        <v>0</v>
      </c>
      <c r="E16" s="412" t="s">
        <v>1</v>
      </c>
      <c r="F16" s="544">
        <f>SUM(P17+AD17)</f>
        <v>2</v>
      </c>
      <c r="G16" s="412" t="s">
        <v>2</v>
      </c>
      <c r="H16" s="157"/>
      <c r="I16" s="88"/>
      <c r="J16" s="110" t="str">
        <f>W11</f>
        <v>●</v>
      </c>
      <c r="K16" s="73"/>
      <c r="L16" s="106">
        <f>U11</f>
        <v>13</v>
      </c>
      <c r="M16" s="201" t="s">
        <v>0</v>
      </c>
      <c r="N16" s="106">
        <f>S11</f>
        <v>21</v>
      </c>
      <c r="O16" s="73"/>
      <c r="P16" s="111" t="str">
        <f>Q11</f>
        <v>○</v>
      </c>
      <c r="Q16" s="417"/>
      <c r="R16" s="418"/>
      <c r="S16" s="418"/>
      <c r="T16" s="418"/>
      <c r="U16" s="418"/>
      <c r="V16" s="418"/>
      <c r="W16" s="419"/>
      <c r="X16" s="212" t="str">
        <f>IF(X15=AD15,"",IF(X15&lt;&gt;"",IF(X15&gt;AD15,"○","●"),""))</f>
        <v>●</v>
      </c>
      <c r="Y16" s="73"/>
      <c r="Z16" s="208">
        <f>男子!AC80</f>
        <v>9</v>
      </c>
      <c r="AA16" s="201" t="s">
        <v>0</v>
      </c>
      <c r="AB16" s="208">
        <f>男子!AF80</f>
        <v>21</v>
      </c>
      <c r="AC16" s="73"/>
      <c r="AD16" s="90" t="str">
        <f>IF(X15=AD15,"",IF(X15&lt;&gt;"",IF(X15&lt;AD15,"○","●"),""))</f>
        <v>○</v>
      </c>
      <c r="AE16" s="516"/>
      <c r="AF16" s="517"/>
      <c r="AG16" s="517"/>
      <c r="AH16" s="517"/>
      <c r="AI16" s="391"/>
      <c r="AJ16" s="392"/>
      <c r="AK16" s="392"/>
      <c r="AL16" s="393"/>
      <c r="AM16" s="391"/>
      <c r="AN16" s="392"/>
      <c r="AO16" s="392"/>
      <c r="AP16" s="402"/>
      <c r="AQ16" s="253"/>
      <c r="AR16" s="431"/>
      <c r="AS16" s="432"/>
      <c r="AT16" s="433"/>
      <c r="AU16" s="377" t="str">
        <f>IFERROR(VLOOKUP(AU13,参加チーム名・チームＮｏ!$D$19:$I$42,6,FALSE),"")</f>
        <v>ヤング2位</v>
      </c>
      <c r="AV16" s="378"/>
      <c r="AW16" s="378"/>
      <c r="AX16" s="378"/>
      <c r="AY16" s="378"/>
      <c r="AZ16" s="378"/>
      <c r="BA16" s="378"/>
      <c r="BB16" s="378"/>
      <c r="BC16" s="378"/>
      <c r="BD16" s="379"/>
    </row>
    <row r="17" spans="2:56" ht="18" customHeight="1" thickBot="1">
      <c r="B17" s="112"/>
      <c r="C17" s="113"/>
      <c r="D17" s="411"/>
      <c r="E17" s="413"/>
      <c r="F17" s="545"/>
      <c r="G17" s="413"/>
      <c r="H17" s="158"/>
      <c r="I17" s="91"/>
      <c r="J17" s="153" t="str">
        <f>W12</f>
        <v>0</v>
      </c>
      <c r="K17" s="95"/>
      <c r="L17" s="129">
        <f>U12</f>
        <v>0</v>
      </c>
      <c r="M17" s="125"/>
      <c r="N17" s="129">
        <f>S12</f>
        <v>0</v>
      </c>
      <c r="O17" s="95"/>
      <c r="P17" s="151" t="str">
        <f>Q12</f>
        <v>1</v>
      </c>
      <c r="Q17" s="420"/>
      <c r="R17" s="421"/>
      <c r="S17" s="421"/>
      <c r="T17" s="421"/>
      <c r="U17" s="421"/>
      <c r="V17" s="421"/>
      <c r="W17" s="422"/>
      <c r="X17" s="92" t="str">
        <f>IF(X15&lt;&gt;"",IF(X15&gt;AD15,"1","0"),"")</f>
        <v>0</v>
      </c>
      <c r="Y17" s="93"/>
      <c r="Z17" s="94"/>
      <c r="AA17" s="95"/>
      <c r="AB17" s="94"/>
      <c r="AC17" s="93"/>
      <c r="AD17" s="126" t="str">
        <f>IF(X15&lt;&gt;"",IF(X15&lt;AD15,"1","0"),"")</f>
        <v>1</v>
      </c>
      <c r="AE17" s="518"/>
      <c r="AF17" s="519"/>
      <c r="AG17" s="519"/>
      <c r="AH17" s="519"/>
      <c r="AI17" s="394"/>
      <c r="AJ17" s="395"/>
      <c r="AK17" s="395"/>
      <c r="AL17" s="396"/>
      <c r="AM17" s="394"/>
      <c r="AN17" s="395"/>
      <c r="AO17" s="395"/>
      <c r="AP17" s="403"/>
      <c r="AQ17" s="253"/>
      <c r="AR17" s="431"/>
      <c r="AS17" s="432"/>
      <c r="AT17" s="433"/>
      <c r="AU17" s="377"/>
      <c r="AV17" s="378"/>
      <c r="AW17" s="378"/>
      <c r="AX17" s="378"/>
      <c r="AY17" s="378"/>
      <c r="AZ17" s="378"/>
      <c r="BA17" s="378"/>
      <c r="BB17" s="378"/>
      <c r="BC17" s="378"/>
      <c r="BD17" s="379"/>
    </row>
    <row r="18" spans="2:56" ht="18" customHeight="1" thickBot="1">
      <c r="B18" s="114"/>
      <c r="C18" s="115">
        <v>5</v>
      </c>
      <c r="D18" s="87"/>
      <c r="E18" s="87"/>
      <c r="F18" s="87"/>
      <c r="G18" s="76"/>
      <c r="H18" s="76"/>
      <c r="I18" s="101"/>
      <c r="J18" s="102"/>
      <c r="K18" s="102"/>
      <c r="L18" s="106">
        <f>AB8</f>
        <v>0</v>
      </c>
      <c r="M18" s="202"/>
      <c r="N18" s="156">
        <f>Z8</f>
        <v>0</v>
      </c>
      <c r="O18" s="102"/>
      <c r="P18" s="103"/>
      <c r="Q18" s="104"/>
      <c r="R18" s="102"/>
      <c r="S18" s="128">
        <f>AB13</f>
        <v>0</v>
      </c>
      <c r="T18" s="128"/>
      <c r="U18" s="128">
        <f>Z13</f>
        <v>0</v>
      </c>
      <c r="V18" s="102"/>
      <c r="W18" s="103"/>
      <c r="X18" s="414"/>
      <c r="Y18" s="415"/>
      <c r="Z18" s="415"/>
      <c r="AA18" s="415"/>
      <c r="AB18" s="415"/>
      <c r="AC18" s="415"/>
      <c r="AD18" s="416"/>
      <c r="AE18" s="514">
        <f>O46</f>
        <v>1</v>
      </c>
      <c r="AF18" s="515"/>
      <c r="AG18" s="515"/>
      <c r="AH18" s="515"/>
      <c r="AI18" s="388">
        <f>AH46</f>
        <v>1</v>
      </c>
      <c r="AJ18" s="389"/>
      <c r="AK18" s="389"/>
      <c r="AL18" s="390"/>
      <c r="AM18" s="389">
        <f>AZ46</f>
        <v>1</v>
      </c>
      <c r="AN18" s="389"/>
      <c r="AO18" s="389"/>
      <c r="AP18" s="389"/>
      <c r="AQ18" s="253"/>
      <c r="AR18" s="431" t="s">
        <v>55</v>
      </c>
      <c r="AS18" s="432"/>
      <c r="AT18" s="433"/>
      <c r="AU18" s="386">
        <v>3</v>
      </c>
      <c r="AV18" s="387"/>
      <c r="AW18" s="251"/>
      <c r="AX18" s="251"/>
      <c r="AY18" s="251"/>
      <c r="AZ18" s="102"/>
      <c r="BA18" s="102"/>
      <c r="BB18" s="102"/>
      <c r="BC18" s="102"/>
      <c r="BD18" s="134"/>
    </row>
    <row r="19" spans="2:56" ht="18" customHeight="1" thickBot="1">
      <c r="B19" s="78"/>
      <c r="C19" s="409" t="str">
        <f>IFERROR(VLOOKUP(C18,参加チーム名・チームＮｏ!$D$19:$F$42,3,FALSE),"")</f>
        <v>樫原中学校</v>
      </c>
      <c r="D19" s="409"/>
      <c r="E19" s="409"/>
      <c r="F19" s="409"/>
      <c r="G19" s="409"/>
      <c r="H19" s="409"/>
      <c r="I19" s="116"/>
      <c r="J19" s="73"/>
      <c r="K19" s="73"/>
      <c r="L19" s="106">
        <f>AB9</f>
        <v>21</v>
      </c>
      <c r="M19" s="201" t="s">
        <v>3</v>
      </c>
      <c r="N19" s="106">
        <f>Z9</f>
        <v>18</v>
      </c>
      <c r="O19" s="73"/>
      <c r="P19" s="75"/>
      <c r="Q19" s="72"/>
      <c r="R19" s="80"/>
      <c r="S19" s="117">
        <f>AB14</f>
        <v>21</v>
      </c>
      <c r="T19" s="81" t="s">
        <v>0</v>
      </c>
      <c r="U19" s="117">
        <f>Z14</f>
        <v>12</v>
      </c>
      <c r="V19" s="80"/>
      <c r="W19" s="75"/>
      <c r="X19" s="417"/>
      <c r="Y19" s="418"/>
      <c r="Z19" s="418"/>
      <c r="AA19" s="418"/>
      <c r="AB19" s="418"/>
      <c r="AC19" s="418"/>
      <c r="AD19" s="419"/>
      <c r="AE19" s="516"/>
      <c r="AF19" s="517"/>
      <c r="AG19" s="517"/>
      <c r="AH19" s="517"/>
      <c r="AI19" s="391"/>
      <c r="AJ19" s="392"/>
      <c r="AK19" s="392"/>
      <c r="AL19" s="393"/>
      <c r="AM19" s="392"/>
      <c r="AN19" s="392"/>
      <c r="AO19" s="392"/>
      <c r="AP19" s="392"/>
      <c r="AQ19" s="253"/>
      <c r="AR19" s="431"/>
      <c r="AS19" s="432"/>
      <c r="AT19" s="433"/>
      <c r="AU19" s="383" t="str">
        <f>IFERROR(VLOOKUP(AU18,参加チーム名・チームＮｏ!$D$19:$F$42,3,FALSE),"")</f>
        <v>城南中学校</v>
      </c>
      <c r="AV19" s="384"/>
      <c r="AW19" s="384"/>
      <c r="AX19" s="384"/>
      <c r="AY19" s="384"/>
      <c r="AZ19" s="384"/>
      <c r="BA19" s="384"/>
      <c r="BB19" s="384"/>
      <c r="BC19" s="384"/>
      <c r="BD19" s="385"/>
    </row>
    <row r="20" spans="2:56" ht="18" customHeight="1" thickBot="1">
      <c r="B20" s="78"/>
      <c r="C20" s="409"/>
      <c r="D20" s="409"/>
      <c r="E20" s="409"/>
      <c r="F20" s="409"/>
      <c r="G20" s="409"/>
      <c r="H20" s="409"/>
      <c r="I20" s="116"/>
      <c r="J20" s="108">
        <f>AD10</f>
        <v>2</v>
      </c>
      <c r="K20" s="73"/>
      <c r="L20" s="106">
        <f>AB10</f>
        <v>0</v>
      </c>
      <c r="M20" s="201"/>
      <c r="N20" s="106">
        <f>Z10</f>
        <v>0</v>
      </c>
      <c r="O20" s="73"/>
      <c r="P20" s="109">
        <f>X10</f>
        <v>0</v>
      </c>
      <c r="Q20" s="118">
        <f>AD15</f>
        <v>2</v>
      </c>
      <c r="R20" s="80"/>
      <c r="S20" s="117">
        <f>AB15</f>
        <v>0</v>
      </c>
      <c r="T20" s="81"/>
      <c r="U20" s="117">
        <f>Z15</f>
        <v>0</v>
      </c>
      <c r="V20" s="80"/>
      <c r="W20" s="109">
        <f>X15</f>
        <v>0</v>
      </c>
      <c r="X20" s="417"/>
      <c r="Y20" s="418"/>
      <c r="Z20" s="418"/>
      <c r="AA20" s="418"/>
      <c r="AB20" s="418"/>
      <c r="AC20" s="418"/>
      <c r="AD20" s="419"/>
      <c r="AE20" s="516"/>
      <c r="AF20" s="517"/>
      <c r="AG20" s="517"/>
      <c r="AH20" s="517"/>
      <c r="AI20" s="391"/>
      <c r="AJ20" s="392"/>
      <c r="AK20" s="392"/>
      <c r="AL20" s="393"/>
      <c r="AM20" s="392"/>
      <c r="AN20" s="392"/>
      <c r="AO20" s="392"/>
      <c r="AP20" s="392"/>
      <c r="AQ20" s="253"/>
      <c r="AR20" s="431"/>
      <c r="AS20" s="432"/>
      <c r="AT20" s="433"/>
      <c r="AU20" s="383"/>
      <c r="AV20" s="384"/>
      <c r="AW20" s="384"/>
      <c r="AX20" s="384"/>
      <c r="AY20" s="384"/>
      <c r="AZ20" s="384"/>
      <c r="BA20" s="384"/>
      <c r="BB20" s="384"/>
      <c r="BC20" s="384"/>
      <c r="BD20" s="385"/>
    </row>
    <row r="21" spans="2:56" ht="18" customHeight="1" thickBot="1">
      <c r="B21" s="86"/>
      <c r="C21" s="119"/>
      <c r="D21" s="410">
        <f>SUM(J22+Q22)</f>
        <v>2</v>
      </c>
      <c r="E21" s="412" t="s">
        <v>1</v>
      </c>
      <c r="F21" s="410">
        <f>SUM(P22+W22)</f>
        <v>0</v>
      </c>
      <c r="G21" s="412" t="s">
        <v>2</v>
      </c>
      <c r="H21" s="157"/>
      <c r="I21" s="88"/>
      <c r="J21" s="110" t="str">
        <f>AD11</f>
        <v>○</v>
      </c>
      <c r="K21" s="73"/>
      <c r="L21" s="106">
        <f>AB11</f>
        <v>21</v>
      </c>
      <c r="M21" s="201" t="s">
        <v>0</v>
      </c>
      <c r="N21" s="106">
        <f>Z11</f>
        <v>17</v>
      </c>
      <c r="O21" s="73"/>
      <c r="P21" s="111" t="str">
        <f>X11</f>
        <v>●</v>
      </c>
      <c r="Q21" s="236" t="str">
        <f>AD16</f>
        <v>○</v>
      </c>
      <c r="R21" s="80"/>
      <c r="S21" s="117">
        <f>AB16</f>
        <v>21</v>
      </c>
      <c r="T21" s="81" t="s">
        <v>0</v>
      </c>
      <c r="U21" s="117">
        <f>Z16</f>
        <v>9</v>
      </c>
      <c r="V21" s="80"/>
      <c r="W21" s="111" t="str">
        <f>X16</f>
        <v>●</v>
      </c>
      <c r="X21" s="417"/>
      <c r="Y21" s="418"/>
      <c r="Z21" s="418"/>
      <c r="AA21" s="418"/>
      <c r="AB21" s="418"/>
      <c r="AC21" s="418"/>
      <c r="AD21" s="419"/>
      <c r="AE21" s="516"/>
      <c r="AF21" s="517"/>
      <c r="AG21" s="517"/>
      <c r="AH21" s="517"/>
      <c r="AI21" s="391"/>
      <c r="AJ21" s="392"/>
      <c r="AK21" s="392"/>
      <c r="AL21" s="393"/>
      <c r="AM21" s="392"/>
      <c r="AN21" s="392"/>
      <c r="AO21" s="392"/>
      <c r="AP21" s="392"/>
      <c r="AQ21" s="253"/>
      <c r="AR21" s="431"/>
      <c r="AS21" s="432"/>
      <c r="AT21" s="433"/>
      <c r="AU21" s="377" t="str">
        <f>IFERROR(VLOOKUP(AU18,参加チーム名・チームＮｏ!$D$19:$I$42,6,FALSE),"")</f>
        <v>中丹1位</v>
      </c>
      <c r="AV21" s="378"/>
      <c r="AW21" s="378"/>
      <c r="AX21" s="378"/>
      <c r="AY21" s="378"/>
      <c r="AZ21" s="378"/>
      <c r="BA21" s="378"/>
      <c r="BB21" s="378"/>
      <c r="BC21" s="378"/>
      <c r="BD21" s="379"/>
    </row>
    <row r="22" spans="2:56" ht="18" customHeight="1" thickBot="1">
      <c r="B22" s="112"/>
      <c r="C22" s="87"/>
      <c r="D22" s="410"/>
      <c r="E22" s="412"/>
      <c r="F22" s="410"/>
      <c r="G22" s="412"/>
      <c r="H22" s="157"/>
      <c r="I22" s="88"/>
      <c r="J22" s="154" t="str">
        <f>AD12</f>
        <v>1</v>
      </c>
      <c r="K22" s="135"/>
      <c r="L22" s="106">
        <f>AB12</f>
        <v>0</v>
      </c>
      <c r="M22" s="208"/>
      <c r="N22" s="106">
        <f>Z12</f>
        <v>0</v>
      </c>
      <c r="O22" s="135"/>
      <c r="P22" s="121" t="str">
        <f>X12</f>
        <v>0</v>
      </c>
      <c r="Q22" s="120" t="str">
        <f>AD17</f>
        <v>1</v>
      </c>
      <c r="R22" s="136"/>
      <c r="S22" s="117">
        <f>AB17</f>
        <v>0</v>
      </c>
      <c r="T22" s="117"/>
      <c r="U22" s="117">
        <f>Z17</f>
        <v>0</v>
      </c>
      <c r="V22" s="136"/>
      <c r="W22" s="121" t="str">
        <f>X17</f>
        <v>0</v>
      </c>
      <c r="X22" s="417"/>
      <c r="Y22" s="421"/>
      <c r="Z22" s="421"/>
      <c r="AA22" s="421"/>
      <c r="AB22" s="421"/>
      <c r="AC22" s="421"/>
      <c r="AD22" s="422"/>
      <c r="AE22" s="518"/>
      <c r="AF22" s="519"/>
      <c r="AG22" s="519"/>
      <c r="AH22" s="519"/>
      <c r="AI22" s="394"/>
      <c r="AJ22" s="395"/>
      <c r="AK22" s="395"/>
      <c r="AL22" s="396"/>
      <c r="AM22" s="395"/>
      <c r="AN22" s="395"/>
      <c r="AO22" s="395"/>
      <c r="AP22" s="395"/>
      <c r="AQ22" s="253"/>
      <c r="AR22" s="431"/>
      <c r="AS22" s="432"/>
      <c r="AT22" s="433"/>
      <c r="AU22" s="380"/>
      <c r="AV22" s="381"/>
      <c r="AW22" s="381"/>
      <c r="AX22" s="381"/>
      <c r="AY22" s="381"/>
      <c r="AZ22" s="381"/>
      <c r="BA22" s="381"/>
      <c r="BB22" s="381"/>
      <c r="BC22" s="381"/>
      <c r="BD22" s="382"/>
    </row>
    <row r="23" spans="2:56" ht="20.100000000000001" customHeight="1">
      <c r="B23" s="1"/>
      <c r="C23" s="1"/>
      <c r="D23" s="53"/>
      <c r="E23" s="54"/>
      <c r="F23" s="53"/>
      <c r="G23" s="54"/>
      <c r="H23" s="54"/>
      <c r="I23" s="1"/>
      <c r="J23" s="55"/>
      <c r="K23" s="17"/>
      <c r="L23" s="23"/>
      <c r="M23" s="13"/>
      <c r="N23" s="23"/>
      <c r="O23" s="17"/>
      <c r="P23" s="55"/>
      <c r="Q23" s="56"/>
      <c r="R23" s="17"/>
      <c r="S23" s="23"/>
      <c r="T23" s="13"/>
      <c r="U23" s="23"/>
      <c r="V23" s="17"/>
      <c r="W23" s="57"/>
      <c r="X23" s="17"/>
      <c r="Y23" s="17"/>
      <c r="Z23" s="17"/>
      <c r="AA23" s="17"/>
      <c r="AB23" s="17"/>
      <c r="AC23" s="17"/>
      <c r="AD23" s="17"/>
      <c r="AE23" s="45"/>
      <c r="AF23" s="45"/>
      <c r="AG23" s="45"/>
      <c r="AH23" s="46"/>
      <c r="AI23" s="46"/>
      <c r="AJ23" s="45"/>
      <c r="AK23" s="45"/>
      <c r="AL23" s="45"/>
      <c r="AM23" s="46"/>
      <c r="AN23" s="46"/>
      <c r="AO23" s="45"/>
      <c r="AP23" s="45"/>
      <c r="AQ23" s="45"/>
      <c r="AR23" s="46"/>
      <c r="AS23" s="46"/>
      <c r="AT23" s="173"/>
      <c r="AU23" s="173"/>
      <c r="AV23" s="46"/>
      <c r="AW23" s="46"/>
      <c r="AX23" s="45"/>
      <c r="AY23" s="45"/>
      <c r="AZ23" s="45"/>
      <c r="BA23" s="45"/>
      <c r="BB23" s="45"/>
      <c r="BC23" s="45"/>
      <c r="BD23" s="45"/>
    </row>
    <row r="24" spans="2:56" ht="20.100000000000001" customHeight="1" thickBot="1">
      <c r="B24" s="58"/>
      <c r="C24" s="423" t="str">
        <f>参加チーム名・チームＮｏ!C22</f>
        <v>男　子</v>
      </c>
      <c r="D24" s="423"/>
      <c r="E24" s="357" t="str">
        <f>参加チーム名・チームＮｏ!C24</f>
        <v>Ｂグループ</v>
      </c>
      <c r="F24" s="357"/>
      <c r="G24" s="357"/>
      <c r="H24" s="137"/>
      <c r="I24" s="138"/>
      <c r="J24" s="139"/>
      <c r="K24" s="140"/>
      <c r="L24" s="141"/>
      <c r="M24" s="142"/>
      <c r="N24" s="141"/>
      <c r="O24" s="140"/>
      <c r="P24" s="139"/>
      <c r="Q24" s="143"/>
      <c r="R24" s="140"/>
      <c r="S24" s="141"/>
      <c r="T24" s="142"/>
      <c r="U24" s="141"/>
      <c r="V24" s="140"/>
      <c r="W24" s="144"/>
      <c r="X24" s="140"/>
      <c r="Y24" s="140"/>
      <c r="Z24" s="140"/>
      <c r="AA24" s="140"/>
      <c r="AB24" s="140"/>
      <c r="AC24" s="140"/>
      <c r="AD24" s="140"/>
      <c r="AE24" s="73"/>
      <c r="AF24" s="110"/>
      <c r="AG24" s="73"/>
      <c r="AH24" s="171"/>
      <c r="AI24" s="145"/>
      <c r="AJ24" s="145"/>
      <c r="AK24" s="172"/>
      <c r="AL24" s="73"/>
      <c r="AM24" s="146"/>
      <c r="AN24" s="108"/>
      <c r="AO24" s="73"/>
      <c r="AP24" s="171"/>
      <c r="AQ24" s="74"/>
      <c r="AR24" s="171"/>
      <c r="AS24" s="73"/>
      <c r="AT24" s="146"/>
      <c r="AU24" s="110"/>
      <c r="AV24" s="73"/>
      <c r="AW24" s="171"/>
      <c r="AX24" s="74"/>
      <c r="AY24" s="171"/>
      <c r="AZ24" s="73"/>
      <c r="BA24" s="147"/>
      <c r="BB24" s="87"/>
      <c r="BC24" s="130"/>
      <c r="BD24" s="87"/>
    </row>
    <row r="25" spans="2:56" ht="30" customHeight="1" thickTop="1" thickBot="1">
      <c r="B25" s="12"/>
      <c r="C25" s="424" t="s">
        <v>6</v>
      </c>
      <c r="D25" s="424"/>
      <c r="E25" s="424"/>
      <c r="F25" s="424"/>
      <c r="G25" s="424"/>
      <c r="H25" s="424"/>
      <c r="I25" s="122"/>
      <c r="J25" s="425" t="str">
        <f>C27</f>
        <v>槇島中学校</v>
      </c>
      <c r="K25" s="426"/>
      <c r="L25" s="426"/>
      <c r="M25" s="426"/>
      <c r="N25" s="426"/>
      <c r="O25" s="426"/>
      <c r="P25" s="427"/>
      <c r="Q25" s="425" t="str">
        <f>C32</f>
        <v>Ｗｉｎｄｓ</v>
      </c>
      <c r="R25" s="426"/>
      <c r="S25" s="426"/>
      <c r="T25" s="426"/>
      <c r="U25" s="426"/>
      <c r="V25" s="426"/>
      <c r="W25" s="427"/>
      <c r="X25" s="428" t="str">
        <f>C37</f>
        <v>匠ヤング</v>
      </c>
      <c r="Y25" s="429"/>
      <c r="Z25" s="429"/>
      <c r="AA25" s="429"/>
      <c r="AB25" s="429"/>
      <c r="AC25" s="429"/>
      <c r="AD25" s="429"/>
      <c r="AE25" s="557" t="s">
        <v>58</v>
      </c>
      <c r="AF25" s="558"/>
      <c r="AG25" s="558"/>
      <c r="AH25" s="559"/>
      <c r="AI25" s="557" t="s">
        <v>59</v>
      </c>
      <c r="AJ25" s="558"/>
      <c r="AK25" s="558"/>
      <c r="AL25" s="559"/>
      <c r="AM25" s="557" t="s">
        <v>13</v>
      </c>
      <c r="AN25" s="558"/>
      <c r="AO25" s="558"/>
      <c r="AP25" s="558"/>
      <c r="AQ25" s="254"/>
      <c r="AR25" s="361" t="s">
        <v>24</v>
      </c>
      <c r="AS25" s="362"/>
      <c r="AT25" s="362"/>
      <c r="AU25" s="362"/>
      <c r="AV25" s="362"/>
      <c r="AW25" s="362"/>
      <c r="AX25" s="363"/>
      <c r="AY25" s="363"/>
      <c r="AZ25" s="363"/>
      <c r="BA25" s="363"/>
      <c r="BB25" s="363"/>
      <c r="BC25" s="363"/>
      <c r="BD25" s="364"/>
    </row>
    <row r="26" spans="2:56" ht="18" customHeight="1" thickTop="1">
      <c r="B26" s="20"/>
      <c r="C26" s="115">
        <v>2</v>
      </c>
      <c r="D26" s="87"/>
      <c r="E26" s="87"/>
      <c r="F26" s="87"/>
      <c r="G26" s="76"/>
      <c r="H26" s="76"/>
      <c r="I26" s="88"/>
      <c r="J26" s="520"/>
      <c r="K26" s="520"/>
      <c r="L26" s="520"/>
      <c r="M26" s="520"/>
      <c r="N26" s="520"/>
      <c r="O26" s="520"/>
      <c r="P26" s="521"/>
      <c r="Q26" s="72"/>
      <c r="R26" s="73"/>
      <c r="S26" s="148"/>
      <c r="T26" s="74"/>
      <c r="U26" s="148"/>
      <c r="V26" s="73"/>
      <c r="W26" s="75"/>
      <c r="X26" s="72"/>
      <c r="Y26" s="73"/>
      <c r="Z26" s="148"/>
      <c r="AA26" s="74"/>
      <c r="AB26" s="148"/>
      <c r="AC26" s="73"/>
      <c r="AD26" s="73"/>
      <c r="AE26" s="522">
        <f>O48</f>
        <v>3</v>
      </c>
      <c r="AF26" s="523"/>
      <c r="AG26" s="523"/>
      <c r="AH26" s="523"/>
      <c r="AI26" s="397">
        <f>AH48</f>
        <v>3</v>
      </c>
      <c r="AJ26" s="398"/>
      <c r="AK26" s="398"/>
      <c r="AL26" s="399"/>
      <c r="AM26" s="398">
        <f>AZ48</f>
        <v>3</v>
      </c>
      <c r="AN26" s="398"/>
      <c r="AO26" s="398"/>
      <c r="AP26" s="398"/>
      <c r="AQ26" s="253"/>
      <c r="AR26" s="374" t="s">
        <v>60</v>
      </c>
      <c r="AS26" s="375"/>
      <c r="AT26" s="376"/>
      <c r="AU26" s="555">
        <v>6</v>
      </c>
      <c r="AV26" s="556"/>
      <c r="AW26" s="255"/>
      <c r="AX26" s="255"/>
      <c r="AY26" s="255"/>
      <c r="AZ26" s="73"/>
      <c r="BA26" s="73"/>
      <c r="BB26" s="73"/>
      <c r="BC26" s="73"/>
      <c r="BD26" s="149"/>
    </row>
    <row r="27" spans="2:56" ht="18" customHeight="1">
      <c r="B27" s="28"/>
      <c r="C27" s="409" t="str">
        <f>IFERROR(VLOOKUP(C26,参加チーム名・チームＮｏ!$D$19:$F$42,3,FALSE),"")</f>
        <v>槇島中学校</v>
      </c>
      <c r="D27" s="409"/>
      <c r="E27" s="409"/>
      <c r="F27" s="409"/>
      <c r="G27" s="409"/>
      <c r="H27" s="409"/>
      <c r="I27" s="116"/>
      <c r="J27" s="418"/>
      <c r="K27" s="418"/>
      <c r="L27" s="418"/>
      <c r="M27" s="418"/>
      <c r="N27" s="418"/>
      <c r="O27" s="418"/>
      <c r="P27" s="419"/>
      <c r="Q27" s="72"/>
      <c r="R27" s="80"/>
      <c r="S27" s="300">
        <f>男子!AC37</f>
        <v>21</v>
      </c>
      <c r="T27" s="300" t="s">
        <v>0</v>
      </c>
      <c r="U27" s="300">
        <f>男子!AF37</f>
        <v>14</v>
      </c>
      <c r="V27" s="80"/>
      <c r="W27" s="75"/>
      <c r="X27" s="72"/>
      <c r="Y27" s="73"/>
      <c r="Z27" s="208">
        <f>男子!AF63</f>
        <v>15</v>
      </c>
      <c r="AA27" s="300" t="s">
        <v>0</v>
      </c>
      <c r="AB27" s="208">
        <f>男子!AC63</f>
        <v>21</v>
      </c>
      <c r="AC27" s="73"/>
      <c r="AD27" s="73"/>
      <c r="AE27" s="516"/>
      <c r="AF27" s="517"/>
      <c r="AG27" s="517"/>
      <c r="AH27" s="517"/>
      <c r="AI27" s="391"/>
      <c r="AJ27" s="392"/>
      <c r="AK27" s="392"/>
      <c r="AL27" s="393"/>
      <c r="AM27" s="392"/>
      <c r="AN27" s="392"/>
      <c r="AO27" s="392"/>
      <c r="AP27" s="392"/>
      <c r="AQ27" s="253"/>
      <c r="AR27" s="368"/>
      <c r="AS27" s="369"/>
      <c r="AT27" s="370"/>
      <c r="AU27" s="383" t="str">
        <f>IFERROR(VLOOKUP(AU26,参加チーム名・チームＮｏ!$D$19:$F$42,3,FALSE),"")</f>
        <v>匠ヤング</v>
      </c>
      <c r="AV27" s="384"/>
      <c r="AW27" s="384"/>
      <c r="AX27" s="384"/>
      <c r="AY27" s="384"/>
      <c r="AZ27" s="384"/>
      <c r="BA27" s="384"/>
      <c r="BB27" s="384"/>
      <c r="BC27" s="384"/>
      <c r="BD27" s="385"/>
    </row>
    <row r="28" spans="2:56" ht="18" customHeight="1">
      <c r="B28" s="28"/>
      <c r="C28" s="409"/>
      <c r="D28" s="409"/>
      <c r="E28" s="409"/>
      <c r="F28" s="409"/>
      <c r="G28" s="409"/>
      <c r="H28" s="409"/>
      <c r="I28" s="116"/>
      <c r="J28" s="418"/>
      <c r="K28" s="418"/>
      <c r="L28" s="418"/>
      <c r="M28" s="418"/>
      <c r="N28" s="418"/>
      <c r="O28" s="418"/>
      <c r="P28" s="419"/>
      <c r="Q28" s="83">
        <f>IF($S$26&gt;$U$26,"1",)+IF($S$27&gt;$U$27,"1",)+IF($S$28&gt;$U$28,"1",)+IF($S$29&gt;$U$29,"1",)+IF($S$30&gt;$U$30,"1",)</f>
        <v>1</v>
      </c>
      <c r="R28" s="80"/>
      <c r="S28" s="300">
        <f>男子!AC39</f>
        <v>16</v>
      </c>
      <c r="T28" s="300"/>
      <c r="U28" s="300">
        <f>男子!AF39</f>
        <v>21</v>
      </c>
      <c r="V28" s="80"/>
      <c r="W28" s="85">
        <f>IF($S$26&lt;$U$26,"1",)+IF($S$27&lt;$U$27,"1",)+IF($S$28&lt;$U$28,"1",)+IF($S$29&lt;$U$29,"1",)+IF($S$30&lt;$U$30,"1",)</f>
        <v>2</v>
      </c>
      <c r="X28" s="83">
        <f>IF($Z$26&gt;$AB$26,"1",)+IF($Z$27&gt;$AB$27,"1",)+IF($Z$28&gt;$AB$28,"1",)+IF($Z$29&gt;$AB$29,"1",)+IF($Z$30&gt;$AB$30,"1",)</f>
        <v>0</v>
      </c>
      <c r="Y28" s="73"/>
      <c r="Z28" s="208">
        <f>男子!AF65</f>
        <v>0</v>
      </c>
      <c r="AA28" s="300"/>
      <c r="AB28" s="208">
        <f>男子!AC65</f>
        <v>0</v>
      </c>
      <c r="AC28" s="73"/>
      <c r="AD28" s="150">
        <f>IF($Z$26&lt;$AB$26,"1",)+IF($Z$27&lt;$AB$27,"1",)+IF($Z$28&lt;$AB$28,"1",)+IF($Z$29&lt;$AB$29,"1",)+IF($Z$30&lt;$AB$30,"1",)</f>
        <v>2</v>
      </c>
      <c r="AE28" s="516"/>
      <c r="AF28" s="517"/>
      <c r="AG28" s="517"/>
      <c r="AH28" s="517"/>
      <c r="AI28" s="391"/>
      <c r="AJ28" s="392"/>
      <c r="AK28" s="392"/>
      <c r="AL28" s="393"/>
      <c r="AM28" s="392"/>
      <c r="AN28" s="392"/>
      <c r="AO28" s="392"/>
      <c r="AP28" s="392"/>
      <c r="AQ28" s="253"/>
      <c r="AR28" s="368"/>
      <c r="AS28" s="369"/>
      <c r="AT28" s="370"/>
      <c r="AU28" s="383"/>
      <c r="AV28" s="384"/>
      <c r="AW28" s="384"/>
      <c r="AX28" s="384"/>
      <c r="AY28" s="384"/>
      <c r="AZ28" s="384"/>
      <c r="BA28" s="384"/>
      <c r="BB28" s="384"/>
      <c r="BC28" s="384"/>
      <c r="BD28" s="385"/>
    </row>
    <row r="29" spans="2:56" ht="18" customHeight="1">
      <c r="B29" s="11"/>
      <c r="C29" s="123"/>
      <c r="D29" s="410">
        <f>SUM(Q30+X30)</f>
        <v>0</v>
      </c>
      <c r="E29" s="412" t="s">
        <v>1</v>
      </c>
      <c r="F29" s="410">
        <f>SUM(W30+AD30)</f>
        <v>2</v>
      </c>
      <c r="G29" s="412" t="s">
        <v>2</v>
      </c>
      <c r="H29" s="157"/>
      <c r="I29" s="88"/>
      <c r="J29" s="418"/>
      <c r="K29" s="418"/>
      <c r="L29" s="418"/>
      <c r="M29" s="418"/>
      <c r="N29" s="418"/>
      <c r="O29" s="418"/>
      <c r="P29" s="419"/>
      <c r="Q29" s="212" t="str">
        <f>IF(Q28=W28,"",IF(Q28&lt;&gt;"",IF(Q28&gt;W28,"○","●"),""))</f>
        <v>●</v>
      </c>
      <c r="R29" s="80"/>
      <c r="S29" s="300">
        <f>男子!AC41</f>
        <v>9</v>
      </c>
      <c r="T29" s="300" t="s">
        <v>0</v>
      </c>
      <c r="U29" s="300">
        <f>男子!AF41</f>
        <v>15</v>
      </c>
      <c r="V29" s="73"/>
      <c r="W29" s="90" t="str">
        <f>IF(Q28=W28,"",IF(Q28&lt;&gt;"",IF(Q28&lt;W28,"○","●"),""))</f>
        <v>○</v>
      </c>
      <c r="X29" s="212" t="str">
        <f>IF(X28=AD28,"",IF(X28&lt;&gt;"",IF(X28&gt;AD28,"○","●"),""))</f>
        <v>●</v>
      </c>
      <c r="Y29" s="73"/>
      <c r="Z29" s="208">
        <f>男子!AF67</f>
        <v>19</v>
      </c>
      <c r="AA29" s="300" t="s">
        <v>0</v>
      </c>
      <c r="AB29" s="208">
        <f>男子!AC67</f>
        <v>21</v>
      </c>
      <c r="AC29" s="73"/>
      <c r="AD29" s="124" t="str">
        <f>IF(X28=AD28,"",IF(X28&lt;&gt;"",IF(X28&lt;AD28,"○","●"),""))</f>
        <v>○</v>
      </c>
      <c r="AE29" s="516"/>
      <c r="AF29" s="517"/>
      <c r="AG29" s="517"/>
      <c r="AH29" s="517"/>
      <c r="AI29" s="391"/>
      <c r="AJ29" s="392"/>
      <c r="AK29" s="392"/>
      <c r="AL29" s="393"/>
      <c r="AM29" s="392"/>
      <c r="AN29" s="392"/>
      <c r="AO29" s="392"/>
      <c r="AP29" s="392"/>
      <c r="AQ29" s="253"/>
      <c r="AR29" s="368"/>
      <c r="AS29" s="369"/>
      <c r="AT29" s="370"/>
      <c r="AU29" s="377" t="str">
        <f>IFERROR(VLOOKUP(AU26,参加チーム名・チームＮｏ!$D$19:$I$42,6,FALSE),"")</f>
        <v>ヤング3位</v>
      </c>
      <c r="AV29" s="378"/>
      <c r="AW29" s="378"/>
      <c r="AX29" s="378"/>
      <c r="AY29" s="378"/>
      <c r="AZ29" s="378"/>
      <c r="BA29" s="378"/>
      <c r="BB29" s="378"/>
      <c r="BC29" s="378"/>
      <c r="BD29" s="379"/>
    </row>
    <row r="30" spans="2:56" ht="18" customHeight="1" thickBot="1">
      <c r="B30" s="12"/>
      <c r="C30" s="113"/>
      <c r="D30" s="411"/>
      <c r="E30" s="413"/>
      <c r="F30" s="411"/>
      <c r="G30" s="413"/>
      <c r="H30" s="158"/>
      <c r="I30" s="91"/>
      <c r="J30" s="421"/>
      <c r="K30" s="421"/>
      <c r="L30" s="421"/>
      <c r="M30" s="421"/>
      <c r="N30" s="421"/>
      <c r="O30" s="421"/>
      <c r="P30" s="422"/>
      <c r="Q30" s="92" t="str">
        <f>IF(Q28&lt;&gt;"",IF(Q28&gt;W28,"1","0"),"")</f>
        <v>0</v>
      </c>
      <c r="R30" s="95"/>
      <c r="S30" s="125"/>
      <c r="T30" s="95"/>
      <c r="U30" s="125"/>
      <c r="V30" s="95"/>
      <c r="W30" s="126" t="str">
        <f>IF(W28&lt;&gt;"",IF(W28&gt;Q28,"1","0"),"")</f>
        <v>1</v>
      </c>
      <c r="X30" s="92" t="str">
        <f>IF(X28&lt;&gt;"",IF(X28&gt;AD28,"1","0"),"")</f>
        <v>0</v>
      </c>
      <c r="Y30" s="95"/>
      <c r="Z30" s="207"/>
      <c r="AA30" s="207"/>
      <c r="AB30" s="207"/>
      <c r="AC30" s="95"/>
      <c r="AD30" s="126" t="str">
        <f>IF(X28&lt;&gt;"",IF(X28&lt;AD28,"1","0"),"")</f>
        <v>1</v>
      </c>
      <c r="AE30" s="518"/>
      <c r="AF30" s="519"/>
      <c r="AG30" s="519"/>
      <c r="AH30" s="519"/>
      <c r="AI30" s="394"/>
      <c r="AJ30" s="395"/>
      <c r="AK30" s="395"/>
      <c r="AL30" s="396"/>
      <c r="AM30" s="395"/>
      <c r="AN30" s="395"/>
      <c r="AO30" s="395"/>
      <c r="AP30" s="395"/>
      <c r="AQ30" s="253"/>
      <c r="AR30" s="371"/>
      <c r="AS30" s="372"/>
      <c r="AT30" s="373"/>
      <c r="AU30" s="380"/>
      <c r="AV30" s="381"/>
      <c r="AW30" s="381"/>
      <c r="AX30" s="381"/>
      <c r="AY30" s="381"/>
      <c r="AZ30" s="381"/>
      <c r="BA30" s="381"/>
      <c r="BB30" s="381"/>
      <c r="BC30" s="381"/>
      <c r="BD30" s="382"/>
    </row>
    <row r="31" spans="2:56" ht="18" customHeight="1">
      <c r="B31" s="21"/>
      <c r="C31" s="115">
        <v>4</v>
      </c>
      <c r="D31" s="87"/>
      <c r="E31" s="87"/>
      <c r="F31" s="87"/>
      <c r="G31" s="76"/>
      <c r="H31" s="76"/>
      <c r="I31" s="101"/>
      <c r="J31" s="102"/>
      <c r="K31" s="102"/>
      <c r="L31" s="128">
        <f>U26</f>
        <v>0</v>
      </c>
      <c r="M31" s="128"/>
      <c r="N31" s="128">
        <f>S26</f>
        <v>0</v>
      </c>
      <c r="O31" s="102"/>
      <c r="P31" s="103"/>
      <c r="Q31" s="414"/>
      <c r="R31" s="415"/>
      <c r="S31" s="415"/>
      <c r="T31" s="415"/>
      <c r="U31" s="415"/>
      <c r="V31" s="415"/>
      <c r="W31" s="416"/>
      <c r="X31" s="104"/>
      <c r="Y31" s="102"/>
      <c r="Z31" s="297"/>
      <c r="AA31" s="297"/>
      <c r="AB31" s="297"/>
      <c r="AC31" s="102"/>
      <c r="AD31" s="102"/>
      <c r="AE31" s="514">
        <f>O49</f>
        <v>2</v>
      </c>
      <c r="AF31" s="515"/>
      <c r="AG31" s="515"/>
      <c r="AH31" s="515"/>
      <c r="AI31" s="388">
        <f>AH49</f>
        <v>2</v>
      </c>
      <c r="AJ31" s="389"/>
      <c r="AK31" s="389"/>
      <c r="AL31" s="390"/>
      <c r="AM31" s="389">
        <f>AZ49</f>
        <v>2</v>
      </c>
      <c r="AN31" s="389"/>
      <c r="AO31" s="389"/>
      <c r="AP31" s="389"/>
      <c r="AQ31" s="253"/>
      <c r="AR31" s="365" t="s">
        <v>61</v>
      </c>
      <c r="AS31" s="366"/>
      <c r="AT31" s="367"/>
      <c r="AU31" s="386">
        <v>4</v>
      </c>
      <c r="AV31" s="387"/>
      <c r="AW31" s="251"/>
      <c r="AX31" s="251"/>
      <c r="AY31" s="251"/>
      <c r="AZ31" s="102"/>
      <c r="BA31" s="102"/>
      <c r="BB31" s="102"/>
      <c r="BC31" s="102"/>
      <c r="BD31" s="134"/>
    </row>
    <row r="32" spans="2:56" ht="18" customHeight="1">
      <c r="B32" s="28"/>
      <c r="C32" s="409" t="str">
        <f>IFERROR(VLOOKUP(C31,参加チーム名・チームＮｏ!$D$19:$F$42,3,FALSE),"")</f>
        <v>Ｗｉｎｄｓ</v>
      </c>
      <c r="D32" s="409"/>
      <c r="E32" s="409"/>
      <c r="F32" s="409"/>
      <c r="G32" s="409"/>
      <c r="H32" s="409"/>
      <c r="I32" s="116"/>
      <c r="J32" s="73"/>
      <c r="K32" s="73"/>
      <c r="L32" s="106">
        <f>U27</f>
        <v>14</v>
      </c>
      <c r="M32" s="201" t="s">
        <v>3</v>
      </c>
      <c r="N32" s="106">
        <f>S27</f>
        <v>21</v>
      </c>
      <c r="O32" s="73"/>
      <c r="P32" s="75"/>
      <c r="Q32" s="417"/>
      <c r="R32" s="418"/>
      <c r="S32" s="418"/>
      <c r="T32" s="418"/>
      <c r="U32" s="418"/>
      <c r="V32" s="418"/>
      <c r="W32" s="419"/>
      <c r="X32" s="72"/>
      <c r="Y32" s="73"/>
      <c r="Z32" s="208">
        <f>男子!AC89</f>
        <v>17</v>
      </c>
      <c r="AA32" s="300" t="s">
        <v>0</v>
      </c>
      <c r="AB32" s="208">
        <f>男子!AF89</f>
        <v>21</v>
      </c>
      <c r="AC32" s="73"/>
      <c r="AD32" s="73"/>
      <c r="AE32" s="516"/>
      <c r="AF32" s="517"/>
      <c r="AG32" s="517"/>
      <c r="AH32" s="517"/>
      <c r="AI32" s="391"/>
      <c r="AJ32" s="392"/>
      <c r="AK32" s="392"/>
      <c r="AL32" s="393"/>
      <c r="AM32" s="392"/>
      <c r="AN32" s="392"/>
      <c r="AO32" s="392"/>
      <c r="AP32" s="392"/>
      <c r="AQ32" s="253"/>
      <c r="AR32" s="368"/>
      <c r="AS32" s="369"/>
      <c r="AT32" s="370"/>
      <c r="AU32" s="383" t="str">
        <f>IFERROR(VLOOKUP(AU31,参加チーム名・チームＮｏ!$D$19:$F$42,3,FALSE),"")</f>
        <v>Ｗｉｎｄｓ</v>
      </c>
      <c r="AV32" s="384"/>
      <c r="AW32" s="384"/>
      <c r="AX32" s="384"/>
      <c r="AY32" s="384"/>
      <c r="AZ32" s="384"/>
      <c r="BA32" s="384"/>
      <c r="BB32" s="384"/>
      <c r="BC32" s="384"/>
      <c r="BD32" s="385"/>
    </row>
    <row r="33" spans="1:56" ht="18" customHeight="1">
      <c r="B33" s="28"/>
      <c r="C33" s="409"/>
      <c r="D33" s="409"/>
      <c r="E33" s="409"/>
      <c r="F33" s="409"/>
      <c r="G33" s="409"/>
      <c r="H33" s="409"/>
      <c r="I33" s="116"/>
      <c r="J33" s="108">
        <f>W28</f>
        <v>2</v>
      </c>
      <c r="K33" s="73"/>
      <c r="L33" s="106">
        <f>U28</f>
        <v>21</v>
      </c>
      <c r="M33" s="201"/>
      <c r="N33" s="106">
        <f>S28</f>
        <v>16</v>
      </c>
      <c r="O33" s="73"/>
      <c r="P33" s="109">
        <f>Q28</f>
        <v>1</v>
      </c>
      <c r="Q33" s="417"/>
      <c r="R33" s="418"/>
      <c r="S33" s="418"/>
      <c r="T33" s="418"/>
      <c r="U33" s="418"/>
      <c r="V33" s="418"/>
      <c r="W33" s="419"/>
      <c r="X33" s="83">
        <f>IF($Z$31&gt;$AB$31,"1",)+IF($Z$32&gt;$AB$32,"1",)+IF($Z$33&gt;$AB$33,"1",)+IF($Z$34&gt;$AB$34,"1",)+IF($Z$35&gt;$AB$35,"1",)</f>
        <v>1</v>
      </c>
      <c r="Y33" s="73"/>
      <c r="Z33" s="208">
        <f>男子!AC91</f>
        <v>21</v>
      </c>
      <c r="AA33" s="300"/>
      <c r="AB33" s="208">
        <f>男子!AF91</f>
        <v>10</v>
      </c>
      <c r="AC33" s="73"/>
      <c r="AD33" s="85">
        <f>IF($Z$31&lt;$AB$31,"1",)+IF($Z$32&lt;$AB$32,"1",)+IF($Z$33&lt;$AB$33,"1",)+IF($Z$34&lt;$AB$34,"1",)+IF($Z$35&lt;$AB$35,"1",)</f>
        <v>2</v>
      </c>
      <c r="AE33" s="516"/>
      <c r="AF33" s="517"/>
      <c r="AG33" s="517"/>
      <c r="AH33" s="517"/>
      <c r="AI33" s="391"/>
      <c r="AJ33" s="392"/>
      <c r="AK33" s="392"/>
      <c r="AL33" s="393"/>
      <c r="AM33" s="392"/>
      <c r="AN33" s="392"/>
      <c r="AO33" s="392"/>
      <c r="AP33" s="392"/>
      <c r="AQ33" s="253"/>
      <c r="AR33" s="368"/>
      <c r="AS33" s="369"/>
      <c r="AT33" s="370"/>
      <c r="AU33" s="383"/>
      <c r="AV33" s="384"/>
      <c r="AW33" s="384"/>
      <c r="AX33" s="384"/>
      <c r="AY33" s="384"/>
      <c r="AZ33" s="384"/>
      <c r="BA33" s="384"/>
      <c r="BB33" s="384"/>
      <c r="BC33" s="384"/>
      <c r="BD33" s="385"/>
    </row>
    <row r="34" spans="1:56" ht="18" customHeight="1">
      <c r="B34" s="11"/>
      <c r="C34" s="87"/>
      <c r="D34" s="410">
        <f>SUM(J35+X35)</f>
        <v>1</v>
      </c>
      <c r="E34" s="412" t="s">
        <v>1</v>
      </c>
      <c r="F34" s="410">
        <f>SUM(P35+AD35)</f>
        <v>1</v>
      </c>
      <c r="G34" s="412" t="s">
        <v>2</v>
      </c>
      <c r="H34" s="157"/>
      <c r="I34" s="88"/>
      <c r="J34" s="110" t="str">
        <f>W29</f>
        <v>○</v>
      </c>
      <c r="K34" s="73"/>
      <c r="L34" s="106">
        <f>U29</f>
        <v>15</v>
      </c>
      <c r="M34" s="201" t="s">
        <v>3</v>
      </c>
      <c r="N34" s="106">
        <f>S29</f>
        <v>9</v>
      </c>
      <c r="O34" s="73"/>
      <c r="P34" s="111" t="str">
        <f>Q29</f>
        <v>●</v>
      </c>
      <c r="Q34" s="417"/>
      <c r="R34" s="418"/>
      <c r="S34" s="418"/>
      <c r="T34" s="418"/>
      <c r="U34" s="418"/>
      <c r="V34" s="418"/>
      <c r="W34" s="419"/>
      <c r="X34" s="212" t="str">
        <f>IF(X33=AD33,"",IF(X33&lt;&gt;"",IF(X33&gt;AD33,"○","●"),""))</f>
        <v>●</v>
      </c>
      <c r="Y34" s="73"/>
      <c r="Z34" s="208">
        <f>男子!AC93</f>
        <v>10</v>
      </c>
      <c r="AA34" s="300" t="s">
        <v>0</v>
      </c>
      <c r="AB34" s="208">
        <f>男子!AF93</f>
        <v>15</v>
      </c>
      <c r="AC34" s="73"/>
      <c r="AD34" s="124" t="str">
        <f>IF(X33=AD33,"",IF(X33&lt;&gt;"",IF(X33&lt;AD33,"○","●"),""))</f>
        <v>○</v>
      </c>
      <c r="AE34" s="516"/>
      <c r="AF34" s="517"/>
      <c r="AG34" s="517"/>
      <c r="AH34" s="517"/>
      <c r="AI34" s="391"/>
      <c r="AJ34" s="392"/>
      <c r="AK34" s="392"/>
      <c r="AL34" s="393"/>
      <c r="AM34" s="392"/>
      <c r="AN34" s="392"/>
      <c r="AO34" s="392"/>
      <c r="AP34" s="392"/>
      <c r="AQ34" s="253"/>
      <c r="AR34" s="368"/>
      <c r="AS34" s="369"/>
      <c r="AT34" s="370"/>
      <c r="AU34" s="377" t="str">
        <f>IFERROR(VLOOKUP(AU31,参加チーム名・チームＮｏ!$D$19:$I$42,6,FALSE),"")</f>
        <v>ヤング1位</v>
      </c>
      <c r="AV34" s="378"/>
      <c r="AW34" s="378"/>
      <c r="AX34" s="378"/>
      <c r="AY34" s="378"/>
      <c r="AZ34" s="378"/>
      <c r="BA34" s="378"/>
      <c r="BB34" s="378"/>
      <c r="BC34" s="378"/>
      <c r="BD34" s="379"/>
    </row>
    <row r="35" spans="1:56" ht="18" customHeight="1" thickBot="1">
      <c r="B35" s="11"/>
      <c r="C35" s="87"/>
      <c r="D35" s="411"/>
      <c r="E35" s="413"/>
      <c r="F35" s="411"/>
      <c r="G35" s="413"/>
      <c r="H35" s="158"/>
      <c r="I35" s="91"/>
      <c r="J35" s="153" t="str">
        <f>W30</f>
        <v>1</v>
      </c>
      <c r="K35" s="95"/>
      <c r="L35" s="129">
        <f>U30</f>
        <v>0</v>
      </c>
      <c r="M35" s="207"/>
      <c r="N35" s="129">
        <f>S30</f>
        <v>0</v>
      </c>
      <c r="O35" s="95"/>
      <c r="P35" s="151" t="str">
        <f>Q30</f>
        <v>0</v>
      </c>
      <c r="Q35" s="420"/>
      <c r="R35" s="421"/>
      <c r="S35" s="421"/>
      <c r="T35" s="421"/>
      <c r="U35" s="421"/>
      <c r="V35" s="421"/>
      <c r="W35" s="422"/>
      <c r="X35" s="92" t="str">
        <f>IF(X33&lt;&gt;"",IF(X33&gt;AD33,"1","0"),"")</f>
        <v>0</v>
      </c>
      <c r="Y35" s="95"/>
      <c r="Z35" s="125"/>
      <c r="AA35" s="95"/>
      <c r="AB35" s="125"/>
      <c r="AC35" s="95"/>
      <c r="AD35" s="127" t="str">
        <f>IF(X33&lt;&gt;"",IF(X33&lt;AD33,"1","0"),"")</f>
        <v>1</v>
      </c>
      <c r="AE35" s="518"/>
      <c r="AF35" s="519"/>
      <c r="AG35" s="519"/>
      <c r="AH35" s="519"/>
      <c r="AI35" s="394"/>
      <c r="AJ35" s="395"/>
      <c r="AK35" s="395"/>
      <c r="AL35" s="396"/>
      <c r="AM35" s="395"/>
      <c r="AN35" s="395"/>
      <c r="AO35" s="395"/>
      <c r="AP35" s="395"/>
      <c r="AQ35" s="253"/>
      <c r="AR35" s="371"/>
      <c r="AS35" s="372"/>
      <c r="AT35" s="373"/>
      <c r="AU35" s="380"/>
      <c r="AV35" s="381"/>
      <c r="AW35" s="381"/>
      <c r="AX35" s="381"/>
      <c r="AY35" s="381"/>
      <c r="AZ35" s="381"/>
      <c r="BA35" s="381"/>
      <c r="BB35" s="381"/>
      <c r="BC35" s="381"/>
      <c r="BD35" s="382"/>
    </row>
    <row r="36" spans="1:56" ht="18" customHeight="1">
      <c r="B36" s="20"/>
      <c r="C36" s="98">
        <v>6</v>
      </c>
      <c r="D36" s="99"/>
      <c r="E36" s="99"/>
      <c r="F36" s="99"/>
      <c r="G36" s="100"/>
      <c r="H36" s="100"/>
      <c r="I36" s="101"/>
      <c r="J36" s="102"/>
      <c r="K36" s="102"/>
      <c r="L36" s="128">
        <f>AB26</f>
        <v>0</v>
      </c>
      <c r="M36" s="206"/>
      <c r="N36" s="128">
        <f>Z26</f>
        <v>0</v>
      </c>
      <c r="O36" s="102"/>
      <c r="P36" s="103"/>
      <c r="Q36" s="104"/>
      <c r="R36" s="102"/>
      <c r="S36" s="128">
        <f>AB31</f>
        <v>0</v>
      </c>
      <c r="T36" s="128"/>
      <c r="U36" s="128">
        <f>Z31</f>
        <v>0</v>
      </c>
      <c r="V36" s="102"/>
      <c r="W36" s="103"/>
      <c r="X36" s="414"/>
      <c r="Y36" s="415"/>
      <c r="Z36" s="415"/>
      <c r="AA36" s="415"/>
      <c r="AB36" s="415"/>
      <c r="AC36" s="415"/>
      <c r="AD36" s="416"/>
      <c r="AE36" s="514">
        <f>O50</f>
        <v>1</v>
      </c>
      <c r="AF36" s="515"/>
      <c r="AG36" s="515"/>
      <c r="AH36" s="515"/>
      <c r="AI36" s="388">
        <f>AH50</f>
        <v>1</v>
      </c>
      <c r="AJ36" s="389"/>
      <c r="AK36" s="389"/>
      <c r="AL36" s="390"/>
      <c r="AM36" s="389">
        <f>AZ50</f>
        <v>1</v>
      </c>
      <c r="AN36" s="389"/>
      <c r="AO36" s="389"/>
      <c r="AP36" s="389"/>
      <c r="AQ36" s="253"/>
      <c r="AR36" s="365" t="s">
        <v>62</v>
      </c>
      <c r="AS36" s="366"/>
      <c r="AT36" s="367"/>
      <c r="AU36" s="386">
        <v>2</v>
      </c>
      <c r="AV36" s="387"/>
      <c r="AW36" s="251"/>
      <c r="AX36" s="251"/>
      <c r="AY36" s="251"/>
      <c r="AZ36" s="102"/>
      <c r="BA36" s="102"/>
      <c r="BB36" s="102"/>
      <c r="BC36" s="102"/>
      <c r="BD36" s="134"/>
    </row>
    <row r="37" spans="1:56" ht="18" customHeight="1">
      <c r="B37" s="28"/>
      <c r="C37" s="409" t="str">
        <f>IFERROR(VLOOKUP(C36,参加チーム名・チームＮｏ!$D$19:$F$42,3,FALSE),"")</f>
        <v>匠ヤング</v>
      </c>
      <c r="D37" s="409"/>
      <c r="E37" s="409"/>
      <c r="F37" s="409"/>
      <c r="G37" s="409"/>
      <c r="H37" s="409"/>
      <c r="I37" s="116"/>
      <c r="J37" s="73"/>
      <c r="K37" s="73"/>
      <c r="L37" s="106">
        <f>AB27</f>
        <v>21</v>
      </c>
      <c r="M37" s="201" t="s">
        <v>3</v>
      </c>
      <c r="N37" s="106">
        <f>Z27</f>
        <v>15</v>
      </c>
      <c r="O37" s="73"/>
      <c r="P37" s="75"/>
      <c r="Q37" s="72"/>
      <c r="R37" s="80"/>
      <c r="S37" s="106">
        <f>AB32</f>
        <v>21</v>
      </c>
      <c r="T37" s="81" t="s">
        <v>0</v>
      </c>
      <c r="U37" s="106">
        <f>Z32</f>
        <v>17</v>
      </c>
      <c r="V37" s="80"/>
      <c r="W37" s="75"/>
      <c r="X37" s="417"/>
      <c r="Y37" s="418"/>
      <c r="Z37" s="418"/>
      <c r="AA37" s="418"/>
      <c r="AB37" s="418"/>
      <c r="AC37" s="418"/>
      <c r="AD37" s="419"/>
      <c r="AE37" s="516"/>
      <c r="AF37" s="517"/>
      <c r="AG37" s="517"/>
      <c r="AH37" s="517"/>
      <c r="AI37" s="391"/>
      <c r="AJ37" s="392"/>
      <c r="AK37" s="392"/>
      <c r="AL37" s="393"/>
      <c r="AM37" s="392"/>
      <c r="AN37" s="392"/>
      <c r="AO37" s="392"/>
      <c r="AP37" s="392"/>
      <c r="AQ37" s="253"/>
      <c r="AR37" s="368"/>
      <c r="AS37" s="369"/>
      <c r="AT37" s="370"/>
      <c r="AU37" s="383" t="str">
        <f>IFERROR(VLOOKUP(AU36,参加チーム名・チームＮｏ!$D$19:$F$42,3,FALSE),"")</f>
        <v>槇島中学校</v>
      </c>
      <c r="AV37" s="384"/>
      <c r="AW37" s="384"/>
      <c r="AX37" s="384"/>
      <c r="AY37" s="384"/>
      <c r="AZ37" s="384"/>
      <c r="BA37" s="384"/>
      <c r="BB37" s="384"/>
      <c r="BC37" s="384"/>
      <c r="BD37" s="385"/>
    </row>
    <row r="38" spans="1:56" ht="18" customHeight="1">
      <c r="B38" s="28"/>
      <c r="C38" s="409"/>
      <c r="D38" s="409"/>
      <c r="E38" s="409"/>
      <c r="F38" s="409"/>
      <c r="G38" s="409"/>
      <c r="H38" s="409"/>
      <c r="I38" s="116"/>
      <c r="J38" s="108">
        <f>AD28</f>
        <v>2</v>
      </c>
      <c r="K38" s="73"/>
      <c r="L38" s="106">
        <f>AB28</f>
        <v>0</v>
      </c>
      <c r="M38" s="201"/>
      <c r="N38" s="106">
        <f>Z28</f>
        <v>0</v>
      </c>
      <c r="O38" s="73"/>
      <c r="P38" s="109">
        <f>X28</f>
        <v>0</v>
      </c>
      <c r="Q38" s="118">
        <f>AD33</f>
        <v>2</v>
      </c>
      <c r="R38" s="80"/>
      <c r="S38" s="106">
        <f>AB33</f>
        <v>10</v>
      </c>
      <c r="T38" s="81"/>
      <c r="U38" s="106">
        <f>Z33</f>
        <v>21</v>
      </c>
      <c r="V38" s="80"/>
      <c r="W38" s="109">
        <f>X33</f>
        <v>1</v>
      </c>
      <c r="X38" s="417"/>
      <c r="Y38" s="418"/>
      <c r="Z38" s="418"/>
      <c r="AA38" s="418"/>
      <c r="AB38" s="418"/>
      <c r="AC38" s="418"/>
      <c r="AD38" s="419"/>
      <c r="AE38" s="516"/>
      <c r="AF38" s="517"/>
      <c r="AG38" s="517"/>
      <c r="AH38" s="517"/>
      <c r="AI38" s="391"/>
      <c r="AJ38" s="392"/>
      <c r="AK38" s="392"/>
      <c r="AL38" s="393"/>
      <c r="AM38" s="392"/>
      <c r="AN38" s="392"/>
      <c r="AO38" s="392"/>
      <c r="AP38" s="392"/>
      <c r="AQ38" s="253"/>
      <c r="AR38" s="368"/>
      <c r="AS38" s="369"/>
      <c r="AT38" s="370"/>
      <c r="AU38" s="383"/>
      <c r="AV38" s="384"/>
      <c r="AW38" s="384"/>
      <c r="AX38" s="384"/>
      <c r="AY38" s="384"/>
      <c r="AZ38" s="384"/>
      <c r="BA38" s="384"/>
      <c r="BB38" s="384"/>
      <c r="BC38" s="384"/>
      <c r="BD38" s="385"/>
    </row>
    <row r="39" spans="1:56" ht="18" customHeight="1">
      <c r="B39" s="11"/>
      <c r="C39" s="87"/>
      <c r="D39" s="410">
        <f>SUM(J40+Q40)</f>
        <v>2</v>
      </c>
      <c r="E39" s="412" t="s">
        <v>1</v>
      </c>
      <c r="F39" s="410">
        <f>SUM(P40+W40)</f>
        <v>0</v>
      </c>
      <c r="G39" s="412" t="s">
        <v>2</v>
      </c>
      <c r="H39" s="157"/>
      <c r="I39" s="88"/>
      <c r="J39" s="110" t="str">
        <f>AD29</f>
        <v>○</v>
      </c>
      <c r="K39" s="73"/>
      <c r="L39" s="106">
        <f>AB29</f>
        <v>21</v>
      </c>
      <c r="M39" s="201" t="s">
        <v>0</v>
      </c>
      <c r="N39" s="106">
        <f>Z29</f>
        <v>19</v>
      </c>
      <c r="O39" s="73"/>
      <c r="P39" s="111" t="str">
        <f>X29</f>
        <v>●</v>
      </c>
      <c r="Q39" s="236" t="str">
        <f>AD34</f>
        <v>○</v>
      </c>
      <c r="R39" s="80"/>
      <c r="S39" s="106">
        <f>AB34</f>
        <v>15</v>
      </c>
      <c r="T39" s="81" t="s">
        <v>0</v>
      </c>
      <c r="U39" s="106">
        <f>Z34</f>
        <v>10</v>
      </c>
      <c r="V39" s="80"/>
      <c r="W39" s="111" t="str">
        <f>X34</f>
        <v>●</v>
      </c>
      <c r="X39" s="417"/>
      <c r="Y39" s="418"/>
      <c r="Z39" s="418"/>
      <c r="AA39" s="418"/>
      <c r="AB39" s="418"/>
      <c r="AC39" s="418"/>
      <c r="AD39" s="419"/>
      <c r="AE39" s="516"/>
      <c r="AF39" s="517"/>
      <c r="AG39" s="517"/>
      <c r="AH39" s="517"/>
      <c r="AI39" s="391"/>
      <c r="AJ39" s="392"/>
      <c r="AK39" s="392"/>
      <c r="AL39" s="393"/>
      <c r="AM39" s="392"/>
      <c r="AN39" s="392"/>
      <c r="AO39" s="392"/>
      <c r="AP39" s="392"/>
      <c r="AQ39" s="253"/>
      <c r="AR39" s="368"/>
      <c r="AS39" s="369"/>
      <c r="AT39" s="370"/>
      <c r="AU39" s="377" t="str">
        <f>IFERROR(VLOOKUP(AU36,参加チーム名・チームＮｏ!$D$19:$I$42,6,FALSE),"")</f>
        <v>山城1位</v>
      </c>
      <c r="AV39" s="378"/>
      <c r="AW39" s="378"/>
      <c r="AX39" s="378"/>
      <c r="AY39" s="378"/>
      <c r="AZ39" s="378"/>
      <c r="BA39" s="378"/>
      <c r="BB39" s="378"/>
      <c r="BC39" s="378"/>
      <c r="BD39" s="379"/>
    </row>
    <row r="40" spans="1:56" ht="18" customHeight="1" thickBot="1">
      <c r="B40" s="12"/>
      <c r="C40" s="113"/>
      <c r="D40" s="411"/>
      <c r="E40" s="413"/>
      <c r="F40" s="411"/>
      <c r="G40" s="413"/>
      <c r="H40" s="158"/>
      <c r="I40" s="91"/>
      <c r="J40" s="153" t="str">
        <f>AD30</f>
        <v>1</v>
      </c>
      <c r="K40" s="95"/>
      <c r="L40" s="129">
        <f>AB30</f>
        <v>0</v>
      </c>
      <c r="M40" s="129"/>
      <c r="N40" s="129">
        <f>Z30</f>
        <v>0</v>
      </c>
      <c r="O40" s="95"/>
      <c r="P40" s="151" t="str">
        <f>X30</f>
        <v>0</v>
      </c>
      <c r="Q40" s="152" t="str">
        <f>AD35</f>
        <v>1</v>
      </c>
      <c r="R40" s="95"/>
      <c r="S40" s="129">
        <f>AB35</f>
        <v>0</v>
      </c>
      <c r="T40" s="129"/>
      <c r="U40" s="129">
        <f>Z35</f>
        <v>0</v>
      </c>
      <c r="V40" s="95"/>
      <c r="W40" s="151" t="str">
        <f>X35</f>
        <v>0</v>
      </c>
      <c r="X40" s="420"/>
      <c r="Y40" s="421"/>
      <c r="Z40" s="421"/>
      <c r="AA40" s="421"/>
      <c r="AB40" s="421"/>
      <c r="AC40" s="421"/>
      <c r="AD40" s="422"/>
      <c r="AE40" s="518"/>
      <c r="AF40" s="519"/>
      <c r="AG40" s="519"/>
      <c r="AH40" s="519"/>
      <c r="AI40" s="394"/>
      <c r="AJ40" s="395"/>
      <c r="AK40" s="395"/>
      <c r="AL40" s="396"/>
      <c r="AM40" s="395"/>
      <c r="AN40" s="395"/>
      <c r="AO40" s="395"/>
      <c r="AP40" s="395"/>
      <c r="AQ40" s="253"/>
      <c r="AR40" s="371"/>
      <c r="AS40" s="372"/>
      <c r="AT40" s="373"/>
      <c r="AU40" s="380"/>
      <c r="AV40" s="381"/>
      <c r="AW40" s="381"/>
      <c r="AX40" s="381"/>
      <c r="AY40" s="381"/>
      <c r="AZ40" s="381"/>
      <c r="BA40" s="381"/>
      <c r="BB40" s="381"/>
      <c r="BC40" s="381"/>
      <c r="BD40" s="382"/>
    </row>
    <row r="41" spans="1:56" ht="18.899999999999999" customHeight="1" thickBot="1">
      <c r="B41" s="2"/>
      <c r="C41" s="2"/>
      <c r="D41" s="5"/>
      <c r="E41" s="6"/>
      <c r="F41" s="5"/>
      <c r="G41" s="174"/>
      <c r="H41" s="174"/>
      <c r="I41" s="2"/>
      <c r="J41" s="14"/>
      <c r="K41" s="14"/>
      <c r="L41" s="14"/>
      <c r="M41" s="14"/>
      <c r="N41" s="14"/>
      <c r="O41" s="14"/>
      <c r="P41" s="14"/>
      <c r="Q41" s="14"/>
      <c r="R41" s="14"/>
      <c r="S41" s="18"/>
      <c r="T41" s="18"/>
      <c r="U41" s="18"/>
      <c r="V41" s="14"/>
      <c r="W41" s="19"/>
      <c r="X41" s="14"/>
      <c r="Y41" s="14"/>
      <c r="Z41" s="15"/>
      <c r="AA41" s="18"/>
      <c r="AB41" s="18"/>
      <c r="AC41" s="14"/>
      <c r="AD41" s="14"/>
      <c r="AE41" s="14"/>
      <c r="AF41" s="14"/>
      <c r="AG41" s="14"/>
      <c r="AH41" s="18"/>
      <c r="AI41" s="18"/>
      <c r="AJ41" s="18"/>
      <c r="AK41" s="18"/>
      <c r="AL41" s="14"/>
      <c r="AM41" s="14"/>
      <c r="AN41" s="14"/>
      <c r="AO41" s="14"/>
      <c r="AP41" s="18"/>
      <c r="AQ41" s="18"/>
      <c r="AR41" s="18"/>
      <c r="AS41" s="14"/>
      <c r="AT41" s="14"/>
      <c r="AU41" s="18"/>
      <c r="AV41" s="18"/>
      <c r="AW41" s="18"/>
      <c r="AX41" s="18"/>
      <c r="AY41" s="18"/>
      <c r="AZ41" s="18"/>
      <c r="BA41" s="15"/>
    </row>
    <row r="42" spans="1:56" ht="15.9" customHeight="1">
      <c r="B42" s="501"/>
      <c r="C42" s="502"/>
      <c r="D42" s="502"/>
      <c r="E42" s="502"/>
      <c r="F42" s="502"/>
      <c r="G42" s="502"/>
      <c r="H42" s="502"/>
      <c r="I42" s="503"/>
      <c r="J42" s="327" t="s">
        <v>18</v>
      </c>
      <c r="K42" s="163"/>
      <c r="L42" s="507" t="s">
        <v>19</v>
      </c>
      <c r="M42" s="508" t="s">
        <v>22</v>
      </c>
      <c r="N42" s="507"/>
      <c r="O42" s="510" t="s">
        <v>21</v>
      </c>
      <c r="P42" s="511"/>
      <c r="Q42" s="532" t="s">
        <v>35</v>
      </c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4"/>
      <c r="AH42" s="526" t="s">
        <v>33</v>
      </c>
      <c r="AI42" s="527"/>
      <c r="AJ42" s="527"/>
      <c r="AK42" s="528"/>
      <c r="AL42" s="532" t="s">
        <v>36</v>
      </c>
      <c r="AM42" s="533"/>
      <c r="AN42" s="533"/>
      <c r="AO42" s="533"/>
      <c r="AP42" s="533"/>
      <c r="AQ42" s="533"/>
      <c r="AR42" s="533"/>
      <c r="AS42" s="533"/>
      <c r="AT42" s="533"/>
      <c r="AU42" s="533"/>
      <c r="AV42" s="533"/>
      <c r="AW42" s="533"/>
      <c r="AX42" s="533"/>
      <c r="AY42" s="534"/>
      <c r="AZ42" s="510" t="s">
        <v>34</v>
      </c>
      <c r="BA42" s="524"/>
      <c r="BB42" s="511"/>
      <c r="BC42" s="16"/>
    </row>
    <row r="43" spans="1:56" ht="15.9" customHeight="1" thickBot="1">
      <c r="B43" s="504"/>
      <c r="C43" s="505"/>
      <c r="D43" s="505"/>
      <c r="E43" s="505"/>
      <c r="F43" s="505"/>
      <c r="G43" s="505"/>
      <c r="H43" s="505"/>
      <c r="I43" s="506"/>
      <c r="J43" s="500"/>
      <c r="K43" s="164"/>
      <c r="L43" s="494"/>
      <c r="M43" s="509"/>
      <c r="N43" s="494"/>
      <c r="O43" s="512" t="s">
        <v>20</v>
      </c>
      <c r="P43" s="513"/>
      <c r="Q43" s="492" t="s">
        <v>9</v>
      </c>
      <c r="R43" s="492"/>
      <c r="S43" s="493"/>
      <c r="T43" s="488" t="s">
        <v>10</v>
      </c>
      <c r="U43" s="489"/>
      <c r="V43" s="490"/>
      <c r="W43" s="496" t="s">
        <v>11</v>
      </c>
      <c r="X43" s="497"/>
      <c r="Y43" s="498"/>
      <c r="Z43" s="499" t="s">
        <v>23</v>
      </c>
      <c r="AA43" s="497"/>
      <c r="AB43" s="497"/>
      <c r="AC43" s="498"/>
      <c r="AD43" s="500" t="s">
        <v>17</v>
      </c>
      <c r="AE43" s="494"/>
      <c r="AF43" s="494"/>
      <c r="AG43" s="494"/>
      <c r="AH43" s="529"/>
      <c r="AI43" s="530"/>
      <c r="AJ43" s="530"/>
      <c r="AK43" s="531"/>
      <c r="AL43" s="489" t="s">
        <v>9</v>
      </c>
      <c r="AM43" s="489"/>
      <c r="AN43" s="489"/>
      <c r="AO43" s="490"/>
      <c r="AP43" s="488" t="s">
        <v>10</v>
      </c>
      <c r="AQ43" s="489"/>
      <c r="AR43" s="490"/>
      <c r="AS43" s="491" t="s">
        <v>12</v>
      </c>
      <c r="AT43" s="492"/>
      <c r="AU43" s="493"/>
      <c r="AV43" s="494" t="s">
        <v>7</v>
      </c>
      <c r="AW43" s="494"/>
      <c r="AX43" s="494"/>
      <c r="AY43" s="494"/>
      <c r="AZ43" s="512"/>
      <c r="BA43" s="525"/>
      <c r="BB43" s="513"/>
      <c r="BC43" s="16"/>
    </row>
    <row r="44" spans="1:56" ht="21.9" customHeight="1">
      <c r="B44" s="29"/>
      <c r="C44" s="495" t="str">
        <f>C9</f>
        <v>やましろジャンプ</v>
      </c>
      <c r="D44" s="495"/>
      <c r="E44" s="495"/>
      <c r="F44" s="495"/>
      <c r="G44" s="495"/>
      <c r="H44" s="495"/>
      <c r="I44" s="31"/>
      <c r="J44" s="168">
        <f>D11</f>
        <v>1</v>
      </c>
      <c r="K44" s="105" t="s">
        <v>3</v>
      </c>
      <c r="L44" s="169">
        <f>F11</f>
        <v>1</v>
      </c>
      <c r="M44" s="465">
        <f>IF($J44*2+L44*1=0,"",$J44*2+$L44*1)</f>
        <v>3</v>
      </c>
      <c r="N44" s="466">
        <f t="shared" ref="N44:N46" si="0">IF($D11*2+$F11*1=0,"",$D11*2+$F11*1)</f>
        <v>3</v>
      </c>
      <c r="O44" s="460">
        <f>IF(OR(M44="",M44=0),"",RANK(M44,$M44:$M46))</f>
        <v>2</v>
      </c>
      <c r="P44" s="462"/>
      <c r="Q44" s="461">
        <f>SUM(Q10+X10)</f>
        <v>2</v>
      </c>
      <c r="R44" s="461"/>
      <c r="S44" s="461"/>
      <c r="T44" s="463">
        <f>SUM(W10+AD10)</f>
        <v>2</v>
      </c>
      <c r="U44" s="461"/>
      <c r="V44" s="464"/>
      <c r="W44" s="461">
        <f>IF(Q44=0,T44*0,IF(T44=0,Q44*1,IF(OR(Q44="",T44=0),"",Q44-T44)))</f>
        <v>0</v>
      </c>
      <c r="X44" s="461"/>
      <c r="Y44" s="478"/>
      <c r="Z44" s="479" t="str">
        <f>IF(OR(W44="",W44=0),"",RANK(W44,$W44:$W46))</f>
        <v/>
      </c>
      <c r="AA44" s="461"/>
      <c r="AB44" s="461"/>
      <c r="AC44" s="478"/>
      <c r="AD44" s="453">
        <f>IF(Q44=0,T44*0,IF(T44=0,Q44*1,IF(OR(Q44="",T44=0),"",Q44/T44)))</f>
        <v>1</v>
      </c>
      <c r="AE44" s="454"/>
      <c r="AF44" s="454"/>
      <c r="AG44" s="454"/>
      <c r="AH44" s="460">
        <f>IF(OR(AD44="",AD44=0),"",RANK(AD44,$AD44:$AD46))</f>
        <v>2</v>
      </c>
      <c r="AI44" s="461"/>
      <c r="AJ44" s="461"/>
      <c r="AK44" s="462"/>
      <c r="AL44" s="461">
        <f>SUM(S8+S9+S10+S11+S12+Z8+Z9+Z10+Z11+Z12)</f>
        <v>77</v>
      </c>
      <c r="AM44" s="461"/>
      <c r="AN44" s="461"/>
      <c r="AO44" s="461"/>
      <c r="AP44" s="463">
        <f>SUM(U8+U9+U10+U11+U12+AB8+AB9+AB10+AB11+AB12)</f>
        <v>66</v>
      </c>
      <c r="AQ44" s="461"/>
      <c r="AR44" s="464"/>
      <c r="AS44" s="463">
        <f>IF(AL44=0,AP44*0,IF(AP44=0,AL44*1,IF(OR(AL44="",AP44=0),"",AL44-AP44)))</f>
        <v>11</v>
      </c>
      <c r="AT44" s="461"/>
      <c r="AU44" s="461"/>
      <c r="AV44" s="467">
        <f>IF(AL44=0,AP44*0,IF(AP44=0,AL44*1,IF(OR(AL44="",AP44=0),"",AL44/AP44)))</f>
        <v>1.1666666666666667</v>
      </c>
      <c r="AW44" s="468"/>
      <c r="AX44" s="468"/>
      <c r="AY44" s="468"/>
      <c r="AZ44" s="460">
        <f>IF(OR(AV44="",AV44=0),"",RANK(AV44,$AV44:$AV46))</f>
        <v>2</v>
      </c>
      <c r="BA44" s="461"/>
      <c r="BB44" s="462"/>
      <c r="BC44" s="16"/>
    </row>
    <row r="45" spans="1:56" ht="21.9" customHeight="1">
      <c r="B45" s="29"/>
      <c r="C45" s="455" t="str">
        <f>C14</f>
        <v>城南中学校</v>
      </c>
      <c r="D45" s="455"/>
      <c r="E45" s="455"/>
      <c r="F45" s="455"/>
      <c r="G45" s="455"/>
      <c r="H45" s="455"/>
      <c r="I45" s="31"/>
      <c r="J45" s="159">
        <f>D16</f>
        <v>0</v>
      </c>
      <c r="K45" s="177" t="s">
        <v>3</v>
      </c>
      <c r="L45" s="160">
        <f>F16</f>
        <v>2</v>
      </c>
      <c r="M45" s="456">
        <f>IF($J45*2+L45*1=0,"",$J45*2+$L45*1)</f>
        <v>2</v>
      </c>
      <c r="N45" s="439" t="str">
        <f t="shared" si="0"/>
        <v/>
      </c>
      <c r="O45" s="438">
        <f>IF(OR(M45="",M45=0),"",RANK(M45,$M44:$M46))</f>
        <v>3</v>
      </c>
      <c r="P45" s="440"/>
      <c r="Q45" s="439">
        <f>SUM(J15+X15)</f>
        <v>0</v>
      </c>
      <c r="R45" s="439"/>
      <c r="S45" s="439"/>
      <c r="T45" s="456">
        <f>SUM(P15+AD15)</f>
        <v>4</v>
      </c>
      <c r="U45" s="439"/>
      <c r="V45" s="457"/>
      <c r="W45" s="439">
        <f>IF(Q45=0,T45*0,IF(T45=0,Q45*1,IF(OR(Q45="",T45=0),"",Q45-T45)))</f>
        <v>0</v>
      </c>
      <c r="X45" s="439"/>
      <c r="Y45" s="458"/>
      <c r="Z45" s="486" t="str">
        <f>IF(OR(W45="",W45=0),"",RANK(W45,$W44:$W46))</f>
        <v/>
      </c>
      <c r="AA45" s="448"/>
      <c r="AB45" s="448"/>
      <c r="AC45" s="487"/>
      <c r="AD45" s="453">
        <f>IF(Q45=0,T45*0,IF(T45=0,Q45*1,IF(OR(Q45="",T45=0),"",Q45/T45)))</f>
        <v>0</v>
      </c>
      <c r="AE45" s="454"/>
      <c r="AF45" s="454"/>
      <c r="AG45" s="454"/>
      <c r="AH45" s="438" t="str">
        <f>IF(OR(AD45="",AD45=0),"",RANK(AD45,$AD44:$AD46))</f>
        <v/>
      </c>
      <c r="AI45" s="439"/>
      <c r="AJ45" s="439"/>
      <c r="AK45" s="440"/>
      <c r="AL45" s="439">
        <f>SUM(L13+L14+L15+L16+L17+Z13+Z14+Z15+Z16+Z17)</f>
        <v>45</v>
      </c>
      <c r="AM45" s="439"/>
      <c r="AN45" s="439"/>
      <c r="AO45" s="439"/>
      <c r="AP45" s="456">
        <f>SUM(N13+N14+N15+N16+N17+AB13+AB14+AB15+AB16+AB17)</f>
        <v>84</v>
      </c>
      <c r="AQ45" s="439"/>
      <c r="AR45" s="457"/>
      <c r="AS45" s="485">
        <f>IF(AL45=0,AP45*0,IF(AP45=0,AL45*1,IF(OR(AL45="",AP45=0),"",AL45-AP45)))</f>
        <v>-39</v>
      </c>
      <c r="AT45" s="480"/>
      <c r="AU45" s="480"/>
      <c r="AV45" s="472">
        <f>IF(AL45=0,AP45*0,IF(AP45=0,AL45*1,IF(OR(AL45="",AP45=0),"",AL45/AP45)))</f>
        <v>0.5357142857142857</v>
      </c>
      <c r="AW45" s="473"/>
      <c r="AX45" s="473"/>
      <c r="AY45" s="473"/>
      <c r="AZ45" s="438">
        <f>IF(OR(AV45="",AV45=0),"",RANK(AV45,$AV44:$AV46))</f>
        <v>3</v>
      </c>
      <c r="BA45" s="439"/>
      <c r="BB45" s="440"/>
      <c r="BC45" s="16"/>
    </row>
    <row r="46" spans="1:56" ht="21.9" customHeight="1" thickBot="1">
      <c r="B46" s="33"/>
      <c r="C46" s="484" t="str">
        <f>C19</f>
        <v>樫原中学校</v>
      </c>
      <c r="D46" s="484"/>
      <c r="E46" s="484"/>
      <c r="F46" s="484"/>
      <c r="G46" s="484"/>
      <c r="H46" s="484"/>
      <c r="I46" s="34"/>
      <c r="J46" s="166">
        <f>D21</f>
        <v>2</v>
      </c>
      <c r="K46" s="179" t="s">
        <v>0</v>
      </c>
      <c r="L46" s="162">
        <f>F21</f>
        <v>0</v>
      </c>
      <c r="M46" s="447">
        <f>IF($J46*2+L46*1=0,"",$J46*2+$L46*1)</f>
        <v>4</v>
      </c>
      <c r="N46" s="448" t="str">
        <f t="shared" si="0"/>
        <v/>
      </c>
      <c r="O46" s="444">
        <f>IF(OR(M46="",M46=0),"",RANK(M46,$M44:$M46))</f>
        <v>1</v>
      </c>
      <c r="P46" s="445"/>
      <c r="Q46" s="480">
        <f>SUM(J20+Q20)</f>
        <v>4</v>
      </c>
      <c r="R46" s="480"/>
      <c r="S46" s="480"/>
      <c r="T46" s="442">
        <f>SUM(P20+W20)</f>
        <v>0</v>
      </c>
      <c r="U46" s="443"/>
      <c r="V46" s="446"/>
      <c r="W46" s="443">
        <f>IF(Q46=0,T46*0,IF(T46=0,Q46*1,IF(OR(Q46="",T46=0),"",Q46-T46)))</f>
        <v>4</v>
      </c>
      <c r="X46" s="443"/>
      <c r="Y46" s="451"/>
      <c r="Z46" s="452">
        <f>IF(OR(W46="",W46=0),"",RANK(W46,$W44:$W46))</f>
        <v>1</v>
      </c>
      <c r="AA46" s="443"/>
      <c r="AB46" s="443"/>
      <c r="AC46" s="451"/>
      <c r="AD46" s="453">
        <f>IF(Q46=0,T46*0,IF(T46=0,Q46*1,IF(OR(Q46="",T46=0),"",Q46/T46)))</f>
        <v>4</v>
      </c>
      <c r="AE46" s="454"/>
      <c r="AF46" s="454"/>
      <c r="AG46" s="454"/>
      <c r="AH46" s="444">
        <f>IF(OR(AD46="",AD46=0),"",RANK(AD46,$AD44:$AD46))</f>
        <v>1</v>
      </c>
      <c r="AI46" s="443"/>
      <c r="AJ46" s="443"/>
      <c r="AK46" s="445"/>
      <c r="AL46" s="480">
        <f>SUM(L18+L19+L20+L21+L22+S18+S19+S20+S21+S22)</f>
        <v>84</v>
      </c>
      <c r="AM46" s="480"/>
      <c r="AN46" s="480"/>
      <c r="AO46" s="480"/>
      <c r="AP46" s="481">
        <f>SUM(N18+N19+N20+N21+N22+U18+U19+U20+U21+U22)</f>
        <v>56</v>
      </c>
      <c r="AQ46" s="482"/>
      <c r="AR46" s="483"/>
      <c r="AS46" s="442">
        <f>IF(AL46=0,AP46*0,IF(AP46=0,AL46*1,IF(OR(AL46="",AP46=0),"",AL46-AP46)))</f>
        <v>28</v>
      </c>
      <c r="AT46" s="443"/>
      <c r="AU46" s="443"/>
      <c r="AV46" s="474">
        <f>IF(AL46=0,AP46*0,IF(AP46=0,AL46*1,IF(OR(AL46="",AP46=0),"",AL46/AP46)))</f>
        <v>1.5</v>
      </c>
      <c r="AW46" s="475"/>
      <c r="AX46" s="475"/>
      <c r="AY46" s="475"/>
      <c r="AZ46" s="444">
        <f>IF(OR(AV46="",AV46=0),"",RANK(AV46,$AV44:$AV46))</f>
        <v>1</v>
      </c>
      <c r="BA46" s="443"/>
      <c r="BB46" s="445"/>
      <c r="BC46" s="27"/>
    </row>
    <row r="47" spans="1:56" ht="12" customHeight="1" thickBot="1">
      <c r="A47" s="2"/>
      <c r="B47" s="37"/>
      <c r="C47" s="66"/>
      <c r="D47" s="66"/>
      <c r="E47" s="66"/>
      <c r="F47" s="66"/>
      <c r="G47" s="66"/>
      <c r="H47" s="66"/>
      <c r="I47" s="38"/>
      <c r="J47" s="64"/>
      <c r="K47" s="170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476"/>
      <c r="X47" s="476"/>
      <c r="Y47" s="476"/>
      <c r="Z47" s="64"/>
      <c r="AA47" s="64"/>
      <c r="AB47" s="64"/>
      <c r="AC47" s="64"/>
      <c r="AD47" s="155"/>
      <c r="AE47" s="155"/>
      <c r="AF47" s="155"/>
      <c r="AG47" s="155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180"/>
      <c r="AW47" s="155"/>
      <c r="AX47" s="155"/>
      <c r="AY47" s="155"/>
      <c r="AZ47" s="64"/>
      <c r="BA47" s="64"/>
      <c r="BB47" s="65"/>
      <c r="BC47" s="27"/>
    </row>
    <row r="48" spans="1:56" ht="21.9" customHeight="1">
      <c r="B48" s="35"/>
      <c r="C48" s="477" t="str">
        <f>C27</f>
        <v>槇島中学校</v>
      </c>
      <c r="D48" s="477"/>
      <c r="E48" s="477"/>
      <c r="F48" s="477"/>
      <c r="G48" s="477"/>
      <c r="H48" s="477"/>
      <c r="I48" s="36"/>
      <c r="J48" s="161">
        <f>D29</f>
        <v>0</v>
      </c>
      <c r="K48" s="176" t="s">
        <v>3</v>
      </c>
      <c r="L48" s="169">
        <f>F29</f>
        <v>2</v>
      </c>
      <c r="M48" s="463">
        <f>IF($J48*2+L48*1=0,"",$J48*2+$L48*1)</f>
        <v>2</v>
      </c>
      <c r="N48" s="461" t="str">
        <f t="shared" ref="N48:N50" si="1">IF($D15*2+$F15*1=0,"",$D15*2+$F15*1)</f>
        <v/>
      </c>
      <c r="O48" s="460">
        <f>IF(OR(M48="",M48=0),"",RANK(M48,$M48:$M50))</f>
        <v>3</v>
      </c>
      <c r="P48" s="462"/>
      <c r="Q48" s="448">
        <f>SUM(Q28+X28)</f>
        <v>1</v>
      </c>
      <c r="R48" s="448"/>
      <c r="S48" s="448"/>
      <c r="T48" s="463">
        <f>SUM(W28+AD28)</f>
        <v>4</v>
      </c>
      <c r="U48" s="461"/>
      <c r="V48" s="464"/>
      <c r="W48" s="461">
        <f>IF(Q48=0,T48*0,IF(T48=0,Q48*1,IF(OR(Q48="",T48=0),"",Q48-T48)))</f>
        <v>-3</v>
      </c>
      <c r="X48" s="461"/>
      <c r="Y48" s="478"/>
      <c r="Z48" s="479">
        <f>IF(OR(W48="",W48=0),"",RANK(W48,$W48:$W50))</f>
        <v>3</v>
      </c>
      <c r="AA48" s="461"/>
      <c r="AB48" s="461"/>
      <c r="AC48" s="478"/>
      <c r="AD48" s="453">
        <f>IF(Q48=0,T48*0,IF(T48=0,Q48*1,IF(OR(Q48="",T48=0),"",Q48/T48)))</f>
        <v>0.25</v>
      </c>
      <c r="AE48" s="454"/>
      <c r="AF48" s="454"/>
      <c r="AG48" s="454"/>
      <c r="AH48" s="460">
        <f>IF(OR(AD48="",AD48=0),"",RANK(AD48,$AD48:$AD50))</f>
        <v>3</v>
      </c>
      <c r="AI48" s="461"/>
      <c r="AJ48" s="461"/>
      <c r="AK48" s="462"/>
      <c r="AL48" s="448">
        <f>SUM(S26+S27+S28+S29+S30+Z26+Z27+Z28+Z29+Z30)</f>
        <v>80</v>
      </c>
      <c r="AM48" s="448"/>
      <c r="AN48" s="448"/>
      <c r="AO48" s="448"/>
      <c r="AP48" s="463">
        <f>SUM(U26+U27+U28+U29+U30+AB26+AB27+AB28+AB29+AB30)</f>
        <v>92</v>
      </c>
      <c r="AQ48" s="461"/>
      <c r="AR48" s="464"/>
      <c r="AS48" s="465">
        <f>IF(AL48=0,AP48*0,IF(AP48=0,AL48*1,IF(OR(AL48="",AP48=0),"",AL48-AP48)))</f>
        <v>-12</v>
      </c>
      <c r="AT48" s="466"/>
      <c r="AU48" s="466"/>
      <c r="AV48" s="467">
        <f>IF(AL48=0,AP48*0,IF(AP48=0,AL48*1,IF(OR(AL48="",AP48=0),"",AL48/AP48)))</f>
        <v>0.86956521739130432</v>
      </c>
      <c r="AW48" s="468"/>
      <c r="AX48" s="468"/>
      <c r="AY48" s="468"/>
      <c r="AZ48" s="460">
        <f>IF(OR(AV48="",AV48=0),"",RANK(AV48,$AV48:$AV50))</f>
        <v>3</v>
      </c>
      <c r="BA48" s="461"/>
      <c r="BB48" s="462"/>
      <c r="BC48" s="27"/>
    </row>
    <row r="49" spans="2:55" ht="21.9" customHeight="1">
      <c r="B49" s="29"/>
      <c r="C49" s="455" t="str">
        <f>C32</f>
        <v>Ｗｉｎｄｓ</v>
      </c>
      <c r="D49" s="455"/>
      <c r="E49" s="455"/>
      <c r="F49" s="455"/>
      <c r="G49" s="455"/>
      <c r="H49" s="455"/>
      <c r="I49" s="31"/>
      <c r="J49" s="166">
        <f>D34</f>
        <v>1</v>
      </c>
      <c r="K49" s="177" t="s">
        <v>3</v>
      </c>
      <c r="L49" s="160">
        <f>F34</f>
        <v>1</v>
      </c>
      <c r="M49" s="456">
        <f>IF($J49*2+L49*1=0,"",$J49*2+$L49*1)</f>
        <v>3</v>
      </c>
      <c r="N49" s="439">
        <f t="shared" si="1"/>
        <v>2</v>
      </c>
      <c r="O49" s="438">
        <f>IF(OR(M49="",M49=0),"",RANK(M49,$M48:$M50))</f>
        <v>2</v>
      </c>
      <c r="P49" s="440"/>
      <c r="Q49" s="439">
        <f>SUM(J33+X33)</f>
        <v>3</v>
      </c>
      <c r="R49" s="439"/>
      <c r="S49" s="439"/>
      <c r="T49" s="456">
        <f>SUM(P33+AD33)</f>
        <v>3</v>
      </c>
      <c r="U49" s="439"/>
      <c r="V49" s="457"/>
      <c r="W49" s="439">
        <f>IF(Q49=0,T49*0,IF(T49=0,Q49*1,IF(OR(Q49="",T49=0),"",Q49-T49)))</f>
        <v>0</v>
      </c>
      <c r="X49" s="439"/>
      <c r="Y49" s="458"/>
      <c r="Z49" s="459" t="str">
        <f>IF(OR(W49="",W49=0),"",RANK(W49,$W48:$W50))</f>
        <v/>
      </c>
      <c r="AA49" s="439"/>
      <c r="AB49" s="439"/>
      <c r="AC49" s="458"/>
      <c r="AD49" s="453">
        <f>IF(Q49=0,T49*0,IF(T49=0,Q49*1,IF(OR(Q49="",T49=0),"",Q49/T49)))</f>
        <v>1</v>
      </c>
      <c r="AE49" s="454"/>
      <c r="AF49" s="454"/>
      <c r="AG49" s="454"/>
      <c r="AH49" s="438">
        <f>IF(OR(AD49="",AD49=0),"",RANK(AD49,$AD48:$AD50))</f>
        <v>2</v>
      </c>
      <c r="AI49" s="439"/>
      <c r="AJ49" s="439"/>
      <c r="AK49" s="440"/>
      <c r="AL49" s="439">
        <f>SUM(L31+L32+L33+L34+L35+Z31+Z32+Z33+Z34+Z35)</f>
        <v>98</v>
      </c>
      <c r="AM49" s="439"/>
      <c r="AN49" s="439"/>
      <c r="AO49" s="439"/>
      <c r="AP49" s="469">
        <f>SUM(N31+N32+N33+N34+N35+AB31+AB32+AB33+AB34+AB35)</f>
        <v>92</v>
      </c>
      <c r="AQ49" s="470"/>
      <c r="AR49" s="471"/>
      <c r="AS49" s="456">
        <f>IF(AL49=0,AP49*0,IF(AP49=0,AL49*1,IF(OR(AL49="",AP49=0),"",AL49-AP49)))</f>
        <v>6</v>
      </c>
      <c r="AT49" s="439"/>
      <c r="AU49" s="439"/>
      <c r="AV49" s="472">
        <f>IF(AL49=0,AP49*0,IF(AP49=0,AL49*1,IF(OR(AL49="",AP49=0),"",AL49/AP49)))</f>
        <v>1.0652173913043479</v>
      </c>
      <c r="AW49" s="473"/>
      <c r="AX49" s="473"/>
      <c r="AY49" s="473"/>
      <c r="AZ49" s="438">
        <f>IF(OR(AV49="",AV49=0),"",RANK(AV49,$AV48:$AV50))</f>
        <v>2</v>
      </c>
      <c r="BA49" s="439"/>
      <c r="BB49" s="440"/>
      <c r="BC49" s="27"/>
    </row>
    <row r="50" spans="2:55" ht="21.9" customHeight="1" thickBot="1">
      <c r="B50" s="30"/>
      <c r="C50" s="441" t="str">
        <f>C37</f>
        <v>匠ヤング</v>
      </c>
      <c r="D50" s="441"/>
      <c r="E50" s="441"/>
      <c r="F50" s="441"/>
      <c r="G50" s="441"/>
      <c r="H50" s="441"/>
      <c r="I50" s="32"/>
      <c r="J50" s="165">
        <f>D39</f>
        <v>2</v>
      </c>
      <c r="K50" s="178" t="s">
        <v>0</v>
      </c>
      <c r="L50" s="167">
        <f>F39</f>
        <v>0</v>
      </c>
      <c r="M50" s="442">
        <f>IF($J50*2+L50*1=0,"",$J50*2+$L50*1)</f>
        <v>4</v>
      </c>
      <c r="N50" s="443" t="str">
        <f t="shared" si="1"/>
        <v/>
      </c>
      <c r="O50" s="444">
        <f>IF(OR(M50="",M50=0),"",RANK(M50,$M48:$M50))</f>
        <v>1</v>
      </c>
      <c r="P50" s="445"/>
      <c r="Q50" s="443">
        <f>SUM(J38+Q38)</f>
        <v>4</v>
      </c>
      <c r="R50" s="443"/>
      <c r="S50" s="443"/>
      <c r="T50" s="442">
        <f>SUM(P38+W38)</f>
        <v>1</v>
      </c>
      <c r="U50" s="443"/>
      <c r="V50" s="446"/>
      <c r="W50" s="443">
        <f>IF(Q50=0,T50*0,IF(T50=0,Q50*1,IF(OR(Q50="",T50=0),"",Q50-T50)))</f>
        <v>3</v>
      </c>
      <c r="X50" s="443"/>
      <c r="Y50" s="451"/>
      <c r="Z50" s="452">
        <f>IF(OR(W50="",W50=0),"",RANK(W50,$W48:$W50))</f>
        <v>1</v>
      </c>
      <c r="AA50" s="443"/>
      <c r="AB50" s="443"/>
      <c r="AC50" s="451"/>
      <c r="AD50" s="453">
        <f>IF(Q50=0,T50*0,IF(T50=0,Q50*1,IF(OR(Q50="",T50=0),"",Q50/T50)))</f>
        <v>4</v>
      </c>
      <c r="AE50" s="454"/>
      <c r="AF50" s="454"/>
      <c r="AG50" s="454"/>
      <c r="AH50" s="444">
        <f>IF(OR(AD50="",AD50=0),"",RANK(AD50,$AD48:$AD50))</f>
        <v>1</v>
      </c>
      <c r="AI50" s="443"/>
      <c r="AJ50" s="443"/>
      <c r="AK50" s="445"/>
      <c r="AL50" s="443">
        <f>SUM(L36+L37+L38+L39+L40+S36+S37+S38+S39+S40)</f>
        <v>88</v>
      </c>
      <c r="AM50" s="443"/>
      <c r="AN50" s="443"/>
      <c r="AO50" s="443"/>
      <c r="AP50" s="442">
        <f>SUM(N36+N37+N38+N39+N40+U36+U37+U38+U39+U40+AB36+AB37+AB38+AB39+AB40)</f>
        <v>82</v>
      </c>
      <c r="AQ50" s="443"/>
      <c r="AR50" s="446"/>
      <c r="AS50" s="447">
        <f>IF(AL50=0,AP50*0,IF(AP50=0,AL50*1,IF(OR(AL50="",AP50=0),"",AL50-AP50)))</f>
        <v>6</v>
      </c>
      <c r="AT50" s="448"/>
      <c r="AU50" s="448"/>
      <c r="AV50" s="449">
        <f>IF(AL50=0,AP50*0,IF(AP50=0,AL50*1,IF(OR(AL50="",AP50=0),"",AL50/AP50)))</f>
        <v>1.0731707317073171</v>
      </c>
      <c r="AW50" s="450"/>
      <c r="AX50" s="450"/>
      <c r="AY50" s="450"/>
      <c r="AZ50" s="444">
        <f>IF(OR(AV50="",AV50=0),"",RANK(AV50,$AV48:$AV50))</f>
        <v>1</v>
      </c>
      <c r="BA50" s="443"/>
      <c r="BB50" s="445"/>
      <c r="BC50" s="27"/>
    </row>
    <row r="51" spans="2:55" ht="16.5" customHeight="1">
      <c r="B51" s="8"/>
      <c r="C51" s="8"/>
      <c r="D51" s="8"/>
      <c r="E51" s="8"/>
      <c r="F51" s="8"/>
      <c r="G51" s="8"/>
      <c r="H51" s="8"/>
      <c r="I51" s="8"/>
      <c r="J51" s="22"/>
      <c r="K51" s="22"/>
      <c r="L51" s="22"/>
      <c r="M51" s="22"/>
      <c r="N51" s="15"/>
      <c r="O51" s="15"/>
      <c r="P51" s="15"/>
      <c r="Q51" s="23"/>
      <c r="R51" s="23"/>
      <c r="S51" s="23"/>
      <c r="T51" s="23"/>
      <c r="U51" s="23"/>
      <c r="V51" s="23"/>
      <c r="W51" s="23"/>
      <c r="X51" s="24"/>
      <c r="Y51" s="24"/>
      <c r="Z51" s="24"/>
      <c r="AA51" s="26"/>
      <c r="AB51" s="26"/>
      <c r="AC51" s="26"/>
      <c r="AD51" s="26"/>
      <c r="AE51" s="26"/>
      <c r="AF51" s="13"/>
      <c r="AG51" s="13"/>
      <c r="AH51" s="13"/>
      <c r="AI51" s="13"/>
      <c r="AJ51" s="13"/>
      <c r="AK51" s="23"/>
      <c r="AL51" s="23"/>
      <c r="AM51" s="23"/>
      <c r="AN51" s="23"/>
      <c r="AO51" s="23"/>
      <c r="AP51" s="23"/>
      <c r="AQ51" s="24"/>
      <c r="AR51" s="24"/>
      <c r="AS51" s="24"/>
      <c r="AT51" s="25"/>
      <c r="AU51" s="25"/>
      <c r="AV51" s="25"/>
      <c r="AW51" s="13"/>
      <c r="AX51" s="13"/>
      <c r="AY51" s="13"/>
      <c r="AZ51" s="15"/>
      <c r="BA51" s="27"/>
      <c r="BB51" s="27"/>
      <c r="BC51" s="27"/>
    </row>
    <row r="52" spans="2:55" ht="14.4" customHeight="1">
      <c r="Q52" s="3"/>
      <c r="R52" s="3"/>
      <c r="S52" s="10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7"/>
      <c r="AR52" s="7"/>
      <c r="AS52" s="7"/>
      <c r="AT52" s="7"/>
      <c r="AU52" s="4"/>
      <c r="AV52" s="4"/>
      <c r="AW52" s="4"/>
      <c r="AX52" s="4"/>
      <c r="AY52" s="4"/>
    </row>
    <row r="54" spans="2:55" ht="14.4" customHeight="1"/>
  </sheetData>
  <sheetProtection sheet="1" objects="1" scenarios="1"/>
  <mergeCells count="210">
    <mergeCell ref="AU9:BD10"/>
    <mergeCell ref="AU8:AV8"/>
    <mergeCell ref="AE25:AH25"/>
    <mergeCell ref="AI25:AL25"/>
    <mergeCell ref="AI36:AL40"/>
    <mergeCell ref="AI31:AL35"/>
    <mergeCell ref="AI26:AL30"/>
    <mergeCell ref="AM25:AP25"/>
    <mergeCell ref="AM36:AP40"/>
    <mergeCell ref="AM31:AP35"/>
    <mergeCell ref="AM26:AP30"/>
    <mergeCell ref="AU39:BD40"/>
    <mergeCell ref="AU37:BD38"/>
    <mergeCell ref="AU34:BD35"/>
    <mergeCell ref="AU32:BD33"/>
    <mergeCell ref="AU29:BD30"/>
    <mergeCell ref="AU27:BD28"/>
    <mergeCell ref="AU36:AV36"/>
    <mergeCell ref="AU31:AV31"/>
    <mergeCell ref="AU26:AV26"/>
    <mergeCell ref="AZ42:BB43"/>
    <mergeCell ref="AH42:AK43"/>
    <mergeCell ref="AL42:AY42"/>
    <mergeCell ref="Q42:AG42"/>
    <mergeCell ref="C5:D5"/>
    <mergeCell ref="B7:I7"/>
    <mergeCell ref="J7:P7"/>
    <mergeCell ref="Q7:W7"/>
    <mergeCell ref="X7:AD7"/>
    <mergeCell ref="C9:H10"/>
    <mergeCell ref="D11:D12"/>
    <mergeCell ref="E11:E12"/>
    <mergeCell ref="F11:F12"/>
    <mergeCell ref="G11:G12"/>
    <mergeCell ref="J8:P12"/>
    <mergeCell ref="X18:AD22"/>
    <mergeCell ref="D16:D17"/>
    <mergeCell ref="E16:E17"/>
    <mergeCell ref="F16:F17"/>
    <mergeCell ref="G16:G17"/>
    <mergeCell ref="AE18:AH22"/>
    <mergeCell ref="AE13:AH17"/>
    <mergeCell ref="AE8:AH12"/>
    <mergeCell ref="AU11:BD12"/>
    <mergeCell ref="C37:H38"/>
    <mergeCell ref="D39:D40"/>
    <mergeCell ref="E39:E40"/>
    <mergeCell ref="F39:F40"/>
    <mergeCell ref="G39:G40"/>
    <mergeCell ref="X36:AD40"/>
    <mergeCell ref="AE36:AH40"/>
    <mergeCell ref="F29:F30"/>
    <mergeCell ref="C32:H33"/>
    <mergeCell ref="D34:D35"/>
    <mergeCell ref="E34:E35"/>
    <mergeCell ref="F34:F35"/>
    <mergeCell ref="G34:G35"/>
    <mergeCell ref="J26:P30"/>
    <mergeCell ref="G29:G30"/>
    <mergeCell ref="AE31:AH35"/>
    <mergeCell ref="AE26:AH30"/>
    <mergeCell ref="AP43:AR43"/>
    <mergeCell ref="AS43:AU43"/>
    <mergeCell ref="AV43:AY43"/>
    <mergeCell ref="C44:H44"/>
    <mergeCell ref="M44:N44"/>
    <mergeCell ref="O44:P44"/>
    <mergeCell ref="Q44:S44"/>
    <mergeCell ref="T44:V44"/>
    <mergeCell ref="W44:Y44"/>
    <mergeCell ref="T43:V43"/>
    <mergeCell ref="W43:Y43"/>
    <mergeCell ref="Z43:AC43"/>
    <mergeCell ref="AD43:AG43"/>
    <mergeCell ref="AL43:AO43"/>
    <mergeCell ref="B42:I43"/>
    <mergeCell ref="J42:J43"/>
    <mergeCell ref="L42:L43"/>
    <mergeCell ref="M42:N43"/>
    <mergeCell ref="O42:P42"/>
    <mergeCell ref="O43:P43"/>
    <mergeCell ref="Q43:S43"/>
    <mergeCell ref="AH45:AK45"/>
    <mergeCell ref="AL45:AO45"/>
    <mergeCell ref="AP45:AR45"/>
    <mergeCell ref="AS45:AU45"/>
    <mergeCell ref="AV45:AY45"/>
    <mergeCell ref="AZ45:BB45"/>
    <mergeCell ref="AV44:AY44"/>
    <mergeCell ref="AZ44:BB44"/>
    <mergeCell ref="C45:H45"/>
    <mergeCell ref="M45:N45"/>
    <mergeCell ref="O45:P45"/>
    <mergeCell ref="Q45:S45"/>
    <mergeCell ref="T45:V45"/>
    <mergeCell ref="W45:Y45"/>
    <mergeCell ref="Z45:AC45"/>
    <mergeCell ref="AD45:AG45"/>
    <mergeCell ref="Z44:AC44"/>
    <mergeCell ref="AD44:AG44"/>
    <mergeCell ref="AH44:AK44"/>
    <mergeCell ref="AL44:AO44"/>
    <mergeCell ref="AP44:AR44"/>
    <mergeCell ref="AS44:AU44"/>
    <mergeCell ref="AV46:AY46"/>
    <mergeCell ref="AZ46:BB46"/>
    <mergeCell ref="W47:Y47"/>
    <mergeCell ref="C48:H48"/>
    <mergeCell ref="M48:N48"/>
    <mergeCell ref="O48:P48"/>
    <mergeCell ref="Q48:S48"/>
    <mergeCell ref="T48:V48"/>
    <mergeCell ref="W48:Y48"/>
    <mergeCell ref="Z48:AC48"/>
    <mergeCell ref="Z46:AC46"/>
    <mergeCell ref="AD46:AG46"/>
    <mergeCell ref="AH46:AK46"/>
    <mergeCell ref="AL46:AO46"/>
    <mergeCell ref="AP46:AR46"/>
    <mergeCell ref="AS46:AU46"/>
    <mergeCell ref="C46:H46"/>
    <mergeCell ref="M46:N46"/>
    <mergeCell ref="O46:P46"/>
    <mergeCell ref="Q46:S46"/>
    <mergeCell ref="T46:V46"/>
    <mergeCell ref="W46:Y46"/>
    <mergeCell ref="AZ48:BB48"/>
    <mergeCell ref="AD48:AG48"/>
    <mergeCell ref="AH48:AK48"/>
    <mergeCell ref="AL48:AO48"/>
    <mergeCell ref="AP48:AR48"/>
    <mergeCell ref="AS48:AU48"/>
    <mergeCell ref="AV48:AY48"/>
    <mergeCell ref="AL49:AO49"/>
    <mergeCell ref="AP49:AR49"/>
    <mergeCell ref="AS49:AU49"/>
    <mergeCell ref="AV49:AY49"/>
    <mergeCell ref="AH49:AK49"/>
    <mergeCell ref="G21:G22"/>
    <mergeCell ref="AZ49:BB49"/>
    <mergeCell ref="C50:H50"/>
    <mergeCell ref="M50:N50"/>
    <mergeCell ref="O50:P50"/>
    <mergeCell ref="Q50:S50"/>
    <mergeCell ref="T50:V50"/>
    <mergeCell ref="AS50:AU50"/>
    <mergeCell ref="AV50:AY50"/>
    <mergeCell ref="AZ50:BB50"/>
    <mergeCell ref="W50:Y50"/>
    <mergeCell ref="Z50:AC50"/>
    <mergeCell ref="AD50:AG50"/>
    <mergeCell ref="AH50:AK50"/>
    <mergeCell ref="AL50:AO50"/>
    <mergeCell ref="AP50:AR50"/>
    <mergeCell ref="C49:H49"/>
    <mergeCell ref="M49:N49"/>
    <mergeCell ref="O49:P49"/>
    <mergeCell ref="Q49:S49"/>
    <mergeCell ref="T49:V49"/>
    <mergeCell ref="W49:Y49"/>
    <mergeCell ref="Z49:AC49"/>
    <mergeCell ref="AD49:AG49"/>
    <mergeCell ref="AE7:AH7"/>
    <mergeCell ref="AI7:AL7"/>
    <mergeCell ref="H1:AS2"/>
    <mergeCell ref="C27:H28"/>
    <mergeCell ref="D29:D30"/>
    <mergeCell ref="E29:E30"/>
    <mergeCell ref="Q31:W35"/>
    <mergeCell ref="C24:D24"/>
    <mergeCell ref="C25:H25"/>
    <mergeCell ref="J25:P25"/>
    <mergeCell ref="Q25:W25"/>
    <mergeCell ref="X25:AD25"/>
    <mergeCell ref="C19:H20"/>
    <mergeCell ref="D21:D22"/>
    <mergeCell ref="E21:E22"/>
    <mergeCell ref="F21:F22"/>
    <mergeCell ref="L4:O4"/>
    <mergeCell ref="AR7:BD7"/>
    <mergeCell ref="AR18:AT22"/>
    <mergeCell ref="AR13:AT17"/>
    <mergeCell ref="AR8:AT12"/>
    <mergeCell ref="AU1:BC2"/>
    <mergeCell ref="Q13:W17"/>
    <mergeCell ref="C14:H15"/>
    <mergeCell ref="E5:G5"/>
    <mergeCell ref="E24:G24"/>
    <mergeCell ref="AU4:BA4"/>
    <mergeCell ref="AM4:AS4"/>
    <mergeCell ref="AG4:AL4"/>
    <mergeCell ref="P4:AF4"/>
    <mergeCell ref="AU5:BC5"/>
    <mergeCell ref="AR25:BD25"/>
    <mergeCell ref="AR36:AT40"/>
    <mergeCell ref="AR31:AT35"/>
    <mergeCell ref="AR26:AT30"/>
    <mergeCell ref="AU21:BD22"/>
    <mergeCell ref="AU19:BD20"/>
    <mergeCell ref="AU16:BD17"/>
    <mergeCell ref="AU14:BD15"/>
    <mergeCell ref="AU18:AV18"/>
    <mergeCell ref="AU13:AV13"/>
    <mergeCell ref="AI18:AL22"/>
    <mergeCell ref="AI13:AL17"/>
    <mergeCell ref="AI8:AL12"/>
    <mergeCell ref="AM8:AP12"/>
    <mergeCell ref="AM7:AP7"/>
    <mergeCell ref="AM13:AP17"/>
    <mergeCell ref="AM18:AP22"/>
  </mergeCells>
  <phoneticPr fontId="1"/>
  <conditionalFormatting sqref="AW51:BA51 AF51:AJ51 N51:P51">
    <cfRule type="cellIs" dxfId="29" priority="10" stopIfTrue="1" operator="equal">
      <formula>1</formula>
    </cfRule>
    <cfRule type="cellIs" dxfId="28" priority="11" stopIfTrue="1" operator="equal">
      <formula>2</formula>
    </cfRule>
    <cfRule type="cellIs" dxfId="27" priority="12" stopIfTrue="1" operator="equal">
      <formula>3</formula>
    </cfRule>
  </conditionalFormatting>
  <conditionalFormatting sqref="Z47:AB50 AZ44:BB50 N47:P47 AH44:AH50 O44:O46">
    <cfRule type="cellIs" dxfId="26" priority="13" stopIfTrue="1" operator="equal">
      <formula>1</formula>
    </cfRule>
    <cfRule type="cellIs" dxfId="25" priority="14" stopIfTrue="1" operator="equal">
      <formula>2</formula>
    </cfRule>
    <cfRule type="cellIs" dxfId="24" priority="15" stopIfTrue="1" operator="equal">
      <formula>3</formula>
    </cfRule>
  </conditionalFormatting>
  <conditionalFormatting sqref="O48:O50">
    <cfRule type="cellIs" dxfId="23" priority="7" stopIfTrue="1" operator="equal">
      <formula>1</formula>
    </cfRule>
    <cfRule type="cellIs" dxfId="22" priority="8" stopIfTrue="1" operator="equal">
      <formula>2</formula>
    </cfRule>
    <cfRule type="cellIs" dxfId="21" priority="9" stopIfTrue="1" operator="equal">
      <formula>3</formula>
    </cfRule>
  </conditionalFormatting>
  <conditionalFormatting sqref="Z44">
    <cfRule type="cellIs" dxfId="20" priority="4" stopIfTrue="1" operator="equal">
      <formula>1</formula>
    </cfRule>
    <cfRule type="cellIs" dxfId="19" priority="5" stopIfTrue="1" operator="equal">
      <formula>2</formula>
    </cfRule>
    <cfRule type="cellIs" dxfId="18" priority="6" stopIfTrue="1" operator="equal">
      <formula>3</formula>
    </cfRule>
  </conditionalFormatting>
  <conditionalFormatting sqref="Z43:AC50">
    <cfRule type="cellIs" dxfId="17" priority="1" operator="equal">
      <formula>3</formula>
    </cfRule>
    <cfRule type="cellIs" dxfId="16" priority="2" operator="equal">
      <formula>1</formula>
    </cfRule>
    <cfRule type="cellIs" dxfId="15" priority="3" operator="equal">
      <formula>2</formula>
    </cfRule>
  </conditionalFormatting>
  <pageMargins left="0.39370078740157483" right="0" top="0.31496062992125984" bottom="0" header="0.19685039370078741" footer="0"/>
  <pageSetup paperSize="9" scale="64" orientation="landscape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I54"/>
  <sheetViews>
    <sheetView zoomScale="50" zoomScaleNormal="50" workbookViewId="0">
      <selection activeCell="BF47" sqref="BF47"/>
    </sheetView>
  </sheetViews>
  <sheetFormatPr defaultColWidth="9" defaultRowHeight="14.4"/>
  <cols>
    <col min="1" max="1" width="5.77734375" style="175" customWidth="1"/>
    <col min="2" max="2" width="0.6640625" style="175" customWidth="1"/>
    <col min="3" max="6" width="5.6640625" style="175" customWidth="1"/>
    <col min="7" max="8" width="5.6640625" style="9" customWidth="1"/>
    <col min="9" max="9" width="0.6640625" style="175" customWidth="1"/>
    <col min="10" max="10" width="5.109375" style="175" customWidth="1"/>
    <col min="11" max="11" width="2" style="175" customWidth="1"/>
    <col min="12" max="12" width="5.6640625" style="175" customWidth="1"/>
    <col min="13" max="13" width="2.33203125" style="175" customWidth="1"/>
    <col min="14" max="14" width="5.6640625" style="175" customWidth="1"/>
    <col min="15" max="15" width="2" style="175" customWidth="1"/>
    <col min="16" max="16" width="5.6640625" style="175" customWidth="1"/>
    <col min="17" max="17" width="5.109375" style="175" customWidth="1"/>
    <col min="18" max="18" width="2" style="175" customWidth="1"/>
    <col min="19" max="19" width="5.6640625" style="175" customWidth="1"/>
    <col min="20" max="20" width="2.33203125" style="175" customWidth="1"/>
    <col min="21" max="21" width="5.6640625" style="175" customWidth="1"/>
    <col min="22" max="22" width="2" style="175" customWidth="1"/>
    <col min="23" max="23" width="5.6640625" style="175" customWidth="1"/>
    <col min="24" max="24" width="5.109375" style="175" customWidth="1"/>
    <col min="25" max="25" width="2" style="175" customWidth="1"/>
    <col min="26" max="26" width="5.6640625" style="175" customWidth="1"/>
    <col min="27" max="27" width="2.44140625" style="175" customWidth="1"/>
    <col min="28" max="28" width="5.6640625" style="175" customWidth="1"/>
    <col min="29" max="29" width="2" style="175" customWidth="1"/>
    <col min="30" max="30" width="5.109375" style="175" customWidth="1"/>
    <col min="31" max="32" width="2.6640625" style="175" customWidth="1"/>
    <col min="33" max="33" width="3.109375" style="175" customWidth="1"/>
    <col min="34" max="34" width="2.6640625" style="175" customWidth="1"/>
    <col min="35" max="36" width="2.44140625" style="175" customWidth="1"/>
    <col min="37" max="51" width="3.109375" style="175" customWidth="1"/>
    <col min="52" max="52" width="2" style="175" customWidth="1"/>
    <col min="53" max="56" width="5.44140625" style="175" customWidth="1"/>
    <col min="57" max="16384" width="9" style="175"/>
  </cols>
  <sheetData>
    <row r="1" spans="2:61" ht="15" customHeight="1">
      <c r="H1" s="408" t="s">
        <v>42</v>
      </c>
      <c r="I1" s="408"/>
      <c r="J1" s="408"/>
      <c r="K1" s="408"/>
      <c r="L1" s="408"/>
      <c r="M1" s="408"/>
      <c r="N1" s="408"/>
      <c r="O1" s="408"/>
      <c r="P1" s="408"/>
      <c r="Q1" s="408"/>
      <c r="R1" s="408"/>
      <c r="S1" s="408"/>
      <c r="T1" s="408"/>
      <c r="U1" s="408"/>
      <c r="V1" s="408"/>
      <c r="W1" s="408"/>
      <c r="X1" s="408"/>
      <c r="Y1" s="408"/>
      <c r="Z1" s="408"/>
      <c r="AA1" s="408"/>
      <c r="AB1" s="408"/>
      <c r="AC1" s="408"/>
      <c r="AD1" s="408"/>
      <c r="AE1" s="408"/>
      <c r="AF1" s="408"/>
      <c r="AG1" s="408"/>
      <c r="AH1" s="408"/>
      <c r="AI1" s="408"/>
      <c r="AJ1" s="408"/>
      <c r="AK1" s="408"/>
      <c r="AL1" s="408"/>
      <c r="AM1" s="408"/>
      <c r="AN1" s="408"/>
      <c r="AO1" s="408"/>
      <c r="AP1" s="408"/>
      <c r="AQ1" s="408"/>
      <c r="AR1" s="408"/>
      <c r="AS1" s="408"/>
      <c r="AT1" s="9"/>
      <c r="AU1" s="437" t="s">
        <v>28</v>
      </c>
      <c r="AV1" s="437"/>
      <c r="AW1" s="437"/>
      <c r="AX1" s="437"/>
      <c r="AY1" s="437"/>
      <c r="AZ1" s="437"/>
      <c r="BA1" s="437"/>
      <c r="BB1" s="437"/>
      <c r="BC1" s="437"/>
    </row>
    <row r="2" spans="2:61" ht="18.75" customHeight="1"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8"/>
      <c r="AK2" s="408"/>
      <c r="AL2" s="408"/>
      <c r="AM2" s="408"/>
      <c r="AN2" s="408"/>
      <c r="AO2" s="408"/>
      <c r="AP2" s="408"/>
      <c r="AQ2" s="408"/>
      <c r="AR2" s="408"/>
      <c r="AS2" s="408"/>
      <c r="AT2" s="9"/>
      <c r="AU2" s="437"/>
      <c r="AV2" s="437"/>
      <c r="AW2" s="437"/>
      <c r="AX2" s="437"/>
      <c r="AY2" s="437"/>
      <c r="AZ2" s="437"/>
      <c r="BA2" s="437"/>
      <c r="BB2" s="437"/>
      <c r="BC2" s="437"/>
    </row>
    <row r="3" spans="2:61" ht="12" customHeight="1"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187"/>
      <c r="AR3" s="187"/>
      <c r="AS3" s="187"/>
      <c r="AT3" s="9"/>
      <c r="AU3" s="186"/>
      <c r="AV3" s="186"/>
      <c r="AW3" s="186"/>
      <c r="AX3" s="186"/>
      <c r="AY3" s="186"/>
      <c r="AZ3" s="186"/>
      <c r="BA3" s="186"/>
    </row>
    <row r="4" spans="2:61" ht="18.75" customHeight="1">
      <c r="H4" s="187"/>
      <c r="I4" s="187"/>
      <c r="J4" s="187"/>
      <c r="K4" s="187"/>
      <c r="L4" s="360" t="s">
        <v>25</v>
      </c>
      <c r="M4" s="360"/>
      <c r="N4" s="360"/>
      <c r="O4" s="360"/>
      <c r="P4" s="359" t="s">
        <v>40</v>
      </c>
      <c r="Q4" s="359"/>
      <c r="R4" s="359"/>
      <c r="S4" s="359"/>
      <c r="T4" s="359"/>
      <c r="U4" s="359"/>
      <c r="V4" s="359"/>
      <c r="W4" s="359"/>
      <c r="X4" s="359"/>
      <c r="Y4" s="359"/>
      <c r="Z4" s="359"/>
      <c r="AA4" s="359"/>
      <c r="AB4" s="359"/>
      <c r="AC4" s="359"/>
      <c r="AD4" s="359"/>
      <c r="AE4" s="359"/>
      <c r="AF4" s="359"/>
      <c r="AG4" s="360" t="s">
        <v>26</v>
      </c>
      <c r="AH4" s="360"/>
      <c r="AI4" s="360"/>
      <c r="AJ4" s="360"/>
      <c r="AK4" s="360"/>
      <c r="AL4" s="360"/>
      <c r="AM4" s="597" t="s">
        <v>41</v>
      </c>
      <c r="AN4" s="597"/>
      <c r="AO4" s="597"/>
      <c r="AP4" s="597"/>
      <c r="AQ4" s="597"/>
      <c r="AR4" s="597"/>
      <c r="AS4" s="597"/>
      <c r="AT4" s="9"/>
      <c r="AU4" s="358" t="s">
        <v>4</v>
      </c>
      <c r="AV4" s="358"/>
      <c r="AW4" s="358"/>
      <c r="AX4" s="358"/>
      <c r="AY4" s="358"/>
      <c r="AZ4" s="358"/>
      <c r="BA4" s="358"/>
    </row>
    <row r="5" spans="2:61" ht="19.5" customHeight="1">
      <c r="B5" s="130"/>
      <c r="C5" s="423" t="str">
        <f>参加チーム名・チームＮｏ!C25</f>
        <v>女　子</v>
      </c>
      <c r="D5" s="423"/>
      <c r="E5" s="356" t="str">
        <f>参加チーム名・チームＮｏ!C21</f>
        <v>Ａグループ</v>
      </c>
      <c r="F5" s="356"/>
      <c r="G5" s="356"/>
      <c r="H5" s="131"/>
      <c r="I5" s="130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2"/>
      <c r="AQ5" s="132"/>
      <c r="AR5" s="132"/>
      <c r="AS5" s="130"/>
      <c r="AT5" s="131"/>
      <c r="AU5" s="358" t="s">
        <v>5</v>
      </c>
      <c r="AV5" s="358"/>
      <c r="AW5" s="358"/>
      <c r="AX5" s="358"/>
      <c r="AY5" s="358"/>
      <c r="AZ5" s="358"/>
      <c r="BA5" s="358"/>
      <c r="BB5" s="358"/>
      <c r="BC5" s="358"/>
      <c r="BD5" s="130"/>
    </row>
    <row r="6" spans="2:61" ht="6" customHeight="1" thickBot="1">
      <c r="B6" s="130"/>
      <c r="C6" s="130"/>
      <c r="D6" s="130"/>
      <c r="E6" s="130"/>
      <c r="F6" s="130"/>
      <c r="G6" s="131"/>
      <c r="H6" s="131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</row>
    <row r="7" spans="2:61" ht="30" customHeight="1" thickTop="1" thickBot="1">
      <c r="B7" s="535" t="s">
        <v>8</v>
      </c>
      <c r="C7" s="536"/>
      <c r="D7" s="536"/>
      <c r="E7" s="536"/>
      <c r="F7" s="536"/>
      <c r="G7" s="536"/>
      <c r="H7" s="536"/>
      <c r="I7" s="537"/>
      <c r="J7" s="538" t="str">
        <f>C9</f>
        <v>網野中学校</v>
      </c>
      <c r="K7" s="539"/>
      <c r="L7" s="539"/>
      <c r="M7" s="539"/>
      <c r="N7" s="539"/>
      <c r="O7" s="539"/>
      <c r="P7" s="540"/>
      <c r="Q7" s="541" t="str">
        <f>C14</f>
        <v>園部中学校</v>
      </c>
      <c r="R7" s="542"/>
      <c r="S7" s="542"/>
      <c r="T7" s="542"/>
      <c r="U7" s="542"/>
      <c r="V7" s="542"/>
      <c r="W7" s="543"/>
      <c r="X7" s="583" t="str">
        <f>C19</f>
        <v>KYOTO気づきエンジェルズ</v>
      </c>
      <c r="Y7" s="584"/>
      <c r="Z7" s="584"/>
      <c r="AA7" s="584"/>
      <c r="AB7" s="584"/>
      <c r="AC7" s="584"/>
      <c r="AD7" s="585"/>
      <c r="AE7" s="404" t="s">
        <v>63</v>
      </c>
      <c r="AF7" s="405"/>
      <c r="AG7" s="405"/>
      <c r="AH7" s="577"/>
      <c r="AI7" s="557" t="s">
        <v>14</v>
      </c>
      <c r="AJ7" s="558"/>
      <c r="AK7" s="558"/>
      <c r="AL7" s="559"/>
      <c r="AM7" s="557" t="s">
        <v>15</v>
      </c>
      <c r="AN7" s="558"/>
      <c r="AO7" s="558"/>
      <c r="AP7" s="559"/>
      <c r="AQ7" s="257"/>
      <c r="AR7" s="560" t="s">
        <v>24</v>
      </c>
      <c r="AS7" s="561"/>
      <c r="AT7" s="561"/>
      <c r="AU7" s="561"/>
      <c r="AV7" s="561"/>
      <c r="AW7" s="561"/>
      <c r="AX7" s="561"/>
      <c r="AY7" s="561"/>
      <c r="AZ7" s="561"/>
      <c r="BA7" s="561"/>
      <c r="BB7" s="561"/>
      <c r="BC7" s="561"/>
      <c r="BD7" s="562"/>
    </row>
    <row r="8" spans="2:61" ht="18" customHeight="1" thickTop="1" thickBot="1">
      <c r="B8" s="67"/>
      <c r="C8" s="68">
        <v>7</v>
      </c>
      <c r="D8" s="69"/>
      <c r="E8" s="69"/>
      <c r="F8" s="69"/>
      <c r="G8" s="70"/>
      <c r="H8" s="70"/>
      <c r="I8" s="71"/>
      <c r="J8" s="546"/>
      <c r="K8" s="547"/>
      <c r="L8" s="547"/>
      <c r="M8" s="547"/>
      <c r="N8" s="547"/>
      <c r="O8" s="547"/>
      <c r="P8" s="548"/>
      <c r="Q8" s="72"/>
      <c r="R8" s="73"/>
      <c r="S8" s="200"/>
      <c r="T8" s="74"/>
      <c r="U8" s="200"/>
      <c r="V8" s="73"/>
      <c r="W8" s="75"/>
      <c r="X8" s="72"/>
      <c r="Y8" s="73"/>
      <c r="Z8" s="200"/>
      <c r="AA8" s="74"/>
      <c r="AB8" s="200"/>
      <c r="AC8" s="73"/>
      <c r="AD8" s="75"/>
      <c r="AE8" s="522">
        <f>O44</f>
        <v>3</v>
      </c>
      <c r="AF8" s="523"/>
      <c r="AG8" s="523"/>
      <c r="AH8" s="523"/>
      <c r="AI8" s="572" t="str">
        <f>AH44</f>
        <v/>
      </c>
      <c r="AJ8" s="573"/>
      <c r="AK8" s="573"/>
      <c r="AL8" s="574"/>
      <c r="AM8" s="398">
        <f>AZ44</f>
        <v>3</v>
      </c>
      <c r="AN8" s="398"/>
      <c r="AO8" s="398"/>
      <c r="AP8" s="398"/>
      <c r="AQ8" s="256"/>
      <c r="AR8" s="374" t="s">
        <v>64</v>
      </c>
      <c r="AS8" s="375"/>
      <c r="AT8" s="376"/>
      <c r="AU8" s="555">
        <v>11</v>
      </c>
      <c r="AV8" s="556"/>
      <c r="AW8" s="255"/>
      <c r="AX8" s="255"/>
      <c r="AY8" s="255"/>
      <c r="AZ8" s="73"/>
      <c r="BA8" s="73"/>
      <c r="BB8" s="73"/>
      <c r="BC8" s="73"/>
      <c r="BD8" s="77"/>
      <c r="BE8" s="9"/>
      <c r="BF8" s="9"/>
      <c r="BG8" s="9"/>
      <c r="BH8" s="9"/>
      <c r="BI8" s="9"/>
    </row>
    <row r="9" spans="2:61" ht="18" customHeight="1" thickBot="1">
      <c r="B9" s="78"/>
      <c r="C9" s="409" t="str">
        <f>IFERROR(VLOOKUP(C8,参加チーム名・チームＮｏ!$D$19:$F$42,3,FALSE),"")</f>
        <v>網野中学校</v>
      </c>
      <c r="D9" s="409"/>
      <c r="E9" s="409"/>
      <c r="F9" s="409"/>
      <c r="G9" s="409"/>
      <c r="H9" s="409"/>
      <c r="I9" s="79"/>
      <c r="J9" s="549"/>
      <c r="K9" s="550"/>
      <c r="L9" s="550"/>
      <c r="M9" s="550"/>
      <c r="N9" s="550"/>
      <c r="O9" s="550"/>
      <c r="P9" s="551"/>
      <c r="Q9" s="298"/>
      <c r="R9" s="299"/>
      <c r="S9" s="300">
        <f>女子!AB24</f>
        <v>14</v>
      </c>
      <c r="T9" s="208" t="s">
        <v>3</v>
      </c>
      <c r="U9" s="300">
        <f>女子!AE24</f>
        <v>21</v>
      </c>
      <c r="V9" s="299"/>
      <c r="W9" s="301"/>
      <c r="X9" s="298"/>
      <c r="Y9" s="302"/>
      <c r="Z9" s="208">
        <f>女子!AE50</f>
        <v>8</v>
      </c>
      <c r="AA9" s="208" t="s">
        <v>3</v>
      </c>
      <c r="AB9" s="208">
        <f>女子!AB50</f>
        <v>21</v>
      </c>
      <c r="AC9" s="302"/>
      <c r="AD9" s="303"/>
      <c r="AE9" s="516"/>
      <c r="AF9" s="517"/>
      <c r="AG9" s="517"/>
      <c r="AH9" s="517"/>
      <c r="AI9" s="569"/>
      <c r="AJ9" s="570"/>
      <c r="AK9" s="570"/>
      <c r="AL9" s="571"/>
      <c r="AM9" s="392"/>
      <c r="AN9" s="392"/>
      <c r="AO9" s="392"/>
      <c r="AP9" s="392"/>
      <c r="AQ9" s="256"/>
      <c r="AR9" s="368"/>
      <c r="AS9" s="369"/>
      <c r="AT9" s="370"/>
      <c r="AU9" s="383" t="str">
        <f>IFERROR(VLOOKUP(AU8,参加チーム名・チームＮｏ!$D$19:$F$42,3,FALSE),"")</f>
        <v>KYOTO気づきエンジェルズ</v>
      </c>
      <c r="AV9" s="384"/>
      <c r="AW9" s="384"/>
      <c r="AX9" s="384"/>
      <c r="AY9" s="384"/>
      <c r="AZ9" s="384"/>
      <c r="BA9" s="384"/>
      <c r="BB9" s="384"/>
      <c r="BC9" s="384"/>
      <c r="BD9" s="385"/>
      <c r="BE9" s="9"/>
      <c r="BF9" s="9"/>
      <c r="BG9" s="9"/>
      <c r="BH9" s="9"/>
      <c r="BI9" s="9"/>
    </row>
    <row r="10" spans="2:61" ht="18" customHeight="1" thickBot="1">
      <c r="B10" s="78"/>
      <c r="C10" s="409"/>
      <c r="D10" s="409"/>
      <c r="E10" s="409"/>
      <c r="F10" s="409"/>
      <c r="G10" s="409"/>
      <c r="H10" s="409"/>
      <c r="I10" s="79"/>
      <c r="J10" s="549"/>
      <c r="K10" s="550"/>
      <c r="L10" s="550"/>
      <c r="M10" s="550"/>
      <c r="N10" s="550"/>
      <c r="O10" s="550"/>
      <c r="P10" s="551"/>
      <c r="Q10" s="133">
        <f>IF($S$8&gt;$U$8,"1",)+IF($S$9&gt;$U$9,"1",)+IF($S$10&gt;$U$10,"1",)+IF($S$11&gt;$U$11,"1",)+IF($S$12&gt;$U$12,"1",)</f>
        <v>0</v>
      </c>
      <c r="R10" s="299"/>
      <c r="S10" s="304">
        <f>女子!AB26</f>
        <v>0</v>
      </c>
      <c r="T10" s="208" t="s">
        <v>0</v>
      </c>
      <c r="U10" s="300">
        <f>女子!AE26</f>
        <v>0</v>
      </c>
      <c r="V10" s="299"/>
      <c r="W10" s="84">
        <f>IF($S$8&lt;$U$8,"1",)+IF($S$9&lt;$U$9,"1",)+IF($S$10&lt;$U$10,"1",)+IF($S$11&lt;$U$11,"1",)+IF($S$12&lt;$U$12,"1",)</f>
        <v>2</v>
      </c>
      <c r="X10" s="133">
        <f>IF($Z$8&gt;$AB$8,"1",)+IF($Z$9&gt;$AB$9,"1",)+IF($Z$10&gt;$AB$10,"1",)+IF($Z$11&gt;$AB$11,"1",)+IF($Z$12&gt;$AB$12,"1",)</f>
        <v>0</v>
      </c>
      <c r="Y10" s="302"/>
      <c r="Z10" s="305">
        <f>女子!AE52</f>
        <v>0</v>
      </c>
      <c r="AA10" s="208"/>
      <c r="AB10" s="208">
        <f>女子!AB52</f>
        <v>0</v>
      </c>
      <c r="AC10" s="302"/>
      <c r="AD10" s="84">
        <f>IF($Z$8&lt;$AB$8,"1",)+IF($Z$9&lt;$AB$9,"1",)+IF($Z$10&lt;$AB$10,"1",)+IF($Z$11&lt;$AB$11,"1",)+IF($Z$12&lt;$AB$12,"1",)</f>
        <v>2</v>
      </c>
      <c r="AE10" s="516"/>
      <c r="AF10" s="517"/>
      <c r="AG10" s="517"/>
      <c r="AH10" s="517"/>
      <c r="AI10" s="569"/>
      <c r="AJ10" s="570"/>
      <c r="AK10" s="570"/>
      <c r="AL10" s="571"/>
      <c r="AM10" s="392"/>
      <c r="AN10" s="392"/>
      <c r="AO10" s="392"/>
      <c r="AP10" s="392"/>
      <c r="AQ10" s="256"/>
      <c r="AR10" s="368"/>
      <c r="AS10" s="369"/>
      <c r="AT10" s="370"/>
      <c r="AU10" s="383"/>
      <c r="AV10" s="384"/>
      <c r="AW10" s="384"/>
      <c r="AX10" s="384"/>
      <c r="AY10" s="384"/>
      <c r="AZ10" s="384"/>
      <c r="BA10" s="384"/>
      <c r="BB10" s="384"/>
      <c r="BC10" s="384"/>
      <c r="BD10" s="385"/>
    </row>
    <row r="11" spans="2:61" ht="18" customHeight="1" thickBot="1">
      <c r="B11" s="86"/>
      <c r="C11" s="87"/>
      <c r="D11" s="410">
        <f>SUM(Q12+X12)</f>
        <v>0</v>
      </c>
      <c r="E11" s="412" t="s">
        <v>1</v>
      </c>
      <c r="F11" s="544">
        <f>SUM(W12+AD12)</f>
        <v>2</v>
      </c>
      <c r="G11" s="412" t="s">
        <v>2</v>
      </c>
      <c r="H11" s="198"/>
      <c r="I11" s="88"/>
      <c r="J11" s="549"/>
      <c r="K11" s="550"/>
      <c r="L11" s="550"/>
      <c r="M11" s="550"/>
      <c r="N11" s="550"/>
      <c r="O11" s="550"/>
      <c r="P11" s="551"/>
      <c r="Q11" s="306" t="str">
        <f>IF(Q10=W10,"",IF(Q10&lt;&gt;"",IF(Q10&gt;W10,"○","●"),""))</f>
        <v>●</v>
      </c>
      <c r="R11" s="299"/>
      <c r="S11" s="300">
        <f>女子!AB28</f>
        <v>10</v>
      </c>
      <c r="T11" s="208" t="s">
        <v>0</v>
      </c>
      <c r="U11" s="300">
        <f>女子!AE28</f>
        <v>21</v>
      </c>
      <c r="V11" s="299"/>
      <c r="W11" s="307" t="str">
        <f>IF(Q10=W10,"",IF(Q10&lt;&gt;"",IF(Q10&lt;W10,"○","●"),""))</f>
        <v>○</v>
      </c>
      <c r="X11" s="306" t="str">
        <f>IF(X10=AD10,"",IF(X10&lt;&gt;"",IF(X10&gt;AD10,"○","●"),""))</f>
        <v>●</v>
      </c>
      <c r="Y11" s="302"/>
      <c r="Z11" s="208">
        <f>女子!AE54</f>
        <v>16</v>
      </c>
      <c r="AA11" s="208" t="s">
        <v>0</v>
      </c>
      <c r="AB11" s="208">
        <f>女子!AB54</f>
        <v>21</v>
      </c>
      <c r="AC11" s="302"/>
      <c r="AD11" s="307" t="str">
        <f>IF(X10=AD10,"",IF(X10&lt;&gt;"",IF(X10&lt;AD10,"○","●"),""))</f>
        <v>○</v>
      </c>
      <c r="AE11" s="516"/>
      <c r="AF11" s="517"/>
      <c r="AG11" s="517"/>
      <c r="AH11" s="517"/>
      <c r="AI11" s="569"/>
      <c r="AJ11" s="570"/>
      <c r="AK11" s="570"/>
      <c r="AL11" s="571"/>
      <c r="AM11" s="392"/>
      <c r="AN11" s="392"/>
      <c r="AO11" s="392"/>
      <c r="AP11" s="392"/>
      <c r="AQ11" s="256"/>
      <c r="AR11" s="368"/>
      <c r="AS11" s="369"/>
      <c r="AT11" s="370"/>
      <c r="AU11" s="377" t="str">
        <f>IFERROR(VLOOKUP(AU8,参加チーム名・チームＮｏ!$D$19:$I$42,6,FALSE),"")</f>
        <v>ヤング1位</v>
      </c>
      <c r="AV11" s="378"/>
      <c r="AW11" s="378"/>
      <c r="AX11" s="378"/>
      <c r="AY11" s="378"/>
      <c r="AZ11" s="378"/>
      <c r="BA11" s="378"/>
      <c r="BB11" s="378"/>
      <c r="BC11" s="378"/>
      <c r="BD11" s="379"/>
    </row>
    <row r="12" spans="2:61" ht="18" customHeight="1" thickBot="1">
      <c r="B12" s="86"/>
      <c r="C12" s="87"/>
      <c r="D12" s="411"/>
      <c r="E12" s="413"/>
      <c r="F12" s="545"/>
      <c r="G12" s="413"/>
      <c r="H12" s="199"/>
      <c r="I12" s="91"/>
      <c r="J12" s="552"/>
      <c r="K12" s="553"/>
      <c r="L12" s="553"/>
      <c r="M12" s="553"/>
      <c r="N12" s="553"/>
      <c r="O12" s="553"/>
      <c r="P12" s="554"/>
      <c r="Q12" s="306" t="str">
        <f>IF(Q10&lt;&gt;"",IF(Q10&gt;W10,"1","0"),"")</f>
        <v>0</v>
      </c>
      <c r="R12" s="308"/>
      <c r="S12" s="207"/>
      <c r="T12" s="129"/>
      <c r="U12" s="207"/>
      <c r="V12" s="308"/>
      <c r="W12" s="307" t="str">
        <f>IF(Q10&lt;&gt;"",IF(Q10&lt;W10,"1","0"),"")</f>
        <v>1</v>
      </c>
      <c r="X12" s="306" t="str">
        <f>IF(X10&lt;&gt;"",IF(X10&gt;AD10,"1","0"),"")</f>
        <v>0</v>
      </c>
      <c r="Y12" s="308"/>
      <c r="Z12" s="207"/>
      <c r="AA12" s="207"/>
      <c r="AB12" s="207"/>
      <c r="AC12" s="308"/>
      <c r="AD12" s="307" t="str">
        <f>IF(X10&lt;&gt;"",IF(X10&lt;AD10,"1","0"),"")</f>
        <v>1</v>
      </c>
      <c r="AE12" s="586"/>
      <c r="AF12" s="587"/>
      <c r="AG12" s="587"/>
      <c r="AH12" s="587"/>
      <c r="AI12" s="569"/>
      <c r="AJ12" s="570"/>
      <c r="AK12" s="570"/>
      <c r="AL12" s="571"/>
      <c r="AM12" s="575"/>
      <c r="AN12" s="575"/>
      <c r="AO12" s="575"/>
      <c r="AP12" s="575"/>
      <c r="AQ12" s="256"/>
      <c r="AR12" s="368"/>
      <c r="AS12" s="369"/>
      <c r="AT12" s="370"/>
      <c r="AU12" s="380"/>
      <c r="AV12" s="381"/>
      <c r="AW12" s="381"/>
      <c r="AX12" s="381"/>
      <c r="AY12" s="381"/>
      <c r="AZ12" s="381"/>
      <c r="BA12" s="381"/>
      <c r="BB12" s="381"/>
      <c r="BC12" s="381"/>
      <c r="BD12" s="382"/>
    </row>
    <row r="13" spans="2:61" ht="18" customHeight="1" thickTop="1" thickBot="1">
      <c r="B13" s="97"/>
      <c r="C13" s="98">
        <v>9</v>
      </c>
      <c r="D13" s="99"/>
      <c r="E13" s="99"/>
      <c r="F13" s="99"/>
      <c r="G13" s="100"/>
      <c r="H13" s="100"/>
      <c r="I13" s="101"/>
      <c r="J13" s="102"/>
      <c r="K13" s="102"/>
      <c r="L13" s="128">
        <f>U8</f>
        <v>0</v>
      </c>
      <c r="M13" s="128"/>
      <c r="N13" s="128">
        <f>S8</f>
        <v>0</v>
      </c>
      <c r="O13" s="102"/>
      <c r="P13" s="103"/>
      <c r="Q13" s="588"/>
      <c r="R13" s="589"/>
      <c r="S13" s="589"/>
      <c r="T13" s="589"/>
      <c r="U13" s="589"/>
      <c r="V13" s="589"/>
      <c r="W13" s="590"/>
      <c r="X13" s="309"/>
      <c r="Y13" s="310"/>
      <c r="Z13" s="311"/>
      <c r="AA13" s="296"/>
      <c r="AB13" s="296"/>
      <c r="AC13" s="310"/>
      <c r="AD13" s="312"/>
      <c r="AE13" s="522">
        <f>O45</f>
        <v>2</v>
      </c>
      <c r="AF13" s="523"/>
      <c r="AG13" s="523"/>
      <c r="AH13" s="523"/>
      <c r="AI13" s="569">
        <f>AH45</f>
        <v>2</v>
      </c>
      <c r="AJ13" s="570"/>
      <c r="AK13" s="570"/>
      <c r="AL13" s="571"/>
      <c r="AM13" s="398">
        <f>AZ45</f>
        <v>2</v>
      </c>
      <c r="AN13" s="398"/>
      <c r="AO13" s="398"/>
      <c r="AP13" s="398"/>
      <c r="AQ13" s="256"/>
      <c r="AR13" s="365" t="s">
        <v>65</v>
      </c>
      <c r="AS13" s="366"/>
      <c r="AT13" s="367"/>
      <c r="AU13" s="386">
        <v>9</v>
      </c>
      <c r="AV13" s="387"/>
      <c r="AW13" s="251"/>
      <c r="AX13" s="251"/>
      <c r="AY13" s="251"/>
      <c r="AZ13" s="102"/>
      <c r="BA13" s="102"/>
      <c r="BB13" s="102"/>
      <c r="BC13" s="102"/>
      <c r="BD13" s="134"/>
    </row>
    <row r="14" spans="2:61" ht="18" customHeight="1" thickBot="1">
      <c r="B14" s="78"/>
      <c r="C14" s="409" t="str">
        <f>IFERROR(VLOOKUP(C13,参加チーム名・チームＮｏ!$D$19:$F$42,3,FALSE),"")</f>
        <v>園部中学校</v>
      </c>
      <c r="D14" s="409"/>
      <c r="E14" s="409"/>
      <c r="F14" s="409"/>
      <c r="G14" s="409"/>
      <c r="H14" s="409"/>
      <c r="I14" s="79"/>
      <c r="J14" s="73"/>
      <c r="K14" s="73"/>
      <c r="L14" s="106">
        <f>U9</f>
        <v>21</v>
      </c>
      <c r="M14" s="201" t="s">
        <v>3</v>
      </c>
      <c r="N14" s="106">
        <f>S9</f>
        <v>14</v>
      </c>
      <c r="O14" s="73"/>
      <c r="P14" s="75"/>
      <c r="Q14" s="591"/>
      <c r="R14" s="592"/>
      <c r="S14" s="592"/>
      <c r="T14" s="592"/>
      <c r="U14" s="592"/>
      <c r="V14" s="592"/>
      <c r="W14" s="593"/>
      <c r="X14" s="313"/>
      <c r="Y14" s="302"/>
      <c r="Z14" s="208">
        <f>女子!AB76</f>
        <v>15</v>
      </c>
      <c r="AA14" s="208" t="s">
        <v>3</v>
      </c>
      <c r="AB14" s="208">
        <f>女子!AE76</f>
        <v>21</v>
      </c>
      <c r="AC14" s="302"/>
      <c r="AD14" s="303"/>
      <c r="AE14" s="516"/>
      <c r="AF14" s="517"/>
      <c r="AG14" s="517"/>
      <c r="AH14" s="517"/>
      <c r="AI14" s="569"/>
      <c r="AJ14" s="570"/>
      <c r="AK14" s="570"/>
      <c r="AL14" s="571"/>
      <c r="AM14" s="392"/>
      <c r="AN14" s="392"/>
      <c r="AO14" s="392"/>
      <c r="AP14" s="392"/>
      <c r="AQ14" s="256"/>
      <c r="AR14" s="368"/>
      <c r="AS14" s="369"/>
      <c r="AT14" s="370"/>
      <c r="AU14" s="383" t="str">
        <f>IFERROR(VLOOKUP(AU13,参加チーム名・チームＮｏ!$D$19:$F$42,3,FALSE),"")</f>
        <v>園部中学校</v>
      </c>
      <c r="AV14" s="384"/>
      <c r="AW14" s="384"/>
      <c r="AX14" s="384"/>
      <c r="AY14" s="384"/>
      <c r="AZ14" s="384"/>
      <c r="BA14" s="384"/>
      <c r="BB14" s="384"/>
      <c r="BC14" s="384"/>
      <c r="BD14" s="385"/>
    </row>
    <row r="15" spans="2:61" ht="18" customHeight="1" thickBot="1">
      <c r="B15" s="78"/>
      <c r="C15" s="409"/>
      <c r="D15" s="409"/>
      <c r="E15" s="409"/>
      <c r="F15" s="409"/>
      <c r="G15" s="409"/>
      <c r="H15" s="409"/>
      <c r="I15" s="79"/>
      <c r="J15" s="108">
        <f>W10</f>
        <v>2</v>
      </c>
      <c r="K15" s="73"/>
      <c r="L15" s="106">
        <f>U10</f>
        <v>0</v>
      </c>
      <c r="M15" s="201" t="s">
        <v>0</v>
      </c>
      <c r="N15" s="106">
        <f>S10</f>
        <v>0</v>
      </c>
      <c r="O15" s="73"/>
      <c r="P15" s="109">
        <f>Q10</f>
        <v>0</v>
      </c>
      <c r="Q15" s="591"/>
      <c r="R15" s="592"/>
      <c r="S15" s="592"/>
      <c r="T15" s="592"/>
      <c r="U15" s="592"/>
      <c r="V15" s="592"/>
      <c r="W15" s="593"/>
      <c r="X15" s="133">
        <f>IF($Z$13&gt;$AB$13,"1",)+IF($Z$14&gt;$AB$14,"1",)+IF($Z$15&gt;$AB$15,"1",)+IF($Z$16&gt;$AB$16,"1",)+IF($Z$17&gt;$AB$17,"1",)</f>
        <v>1</v>
      </c>
      <c r="Y15" s="302"/>
      <c r="Z15" s="305">
        <f>女子!AB78</f>
        <v>21</v>
      </c>
      <c r="AA15" s="208"/>
      <c r="AB15" s="208">
        <f>女子!AE78</f>
        <v>18</v>
      </c>
      <c r="AC15" s="302"/>
      <c r="AD15" s="84">
        <f>IF($Z$13&lt;$AB$13,"1",)+IF($Z$14&lt;$AB$14,"1",)+IF($Z$15&lt;$AB$15,"1",)+IF($Z$16&lt;$AB$16,"1",)+IF($Z$17&lt;$AB$17,"1",)</f>
        <v>2</v>
      </c>
      <c r="AE15" s="516"/>
      <c r="AF15" s="517"/>
      <c r="AG15" s="517"/>
      <c r="AH15" s="517"/>
      <c r="AI15" s="569"/>
      <c r="AJ15" s="570"/>
      <c r="AK15" s="570"/>
      <c r="AL15" s="571"/>
      <c r="AM15" s="392"/>
      <c r="AN15" s="392"/>
      <c r="AO15" s="392"/>
      <c r="AP15" s="392"/>
      <c r="AQ15" s="256"/>
      <c r="AR15" s="368"/>
      <c r="AS15" s="369"/>
      <c r="AT15" s="370"/>
      <c r="AU15" s="383"/>
      <c r="AV15" s="384"/>
      <c r="AW15" s="384"/>
      <c r="AX15" s="384"/>
      <c r="AY15" s="384"/>
      <c r="AZ15" s="384"/>
      <c r="BA15" s="384"/>
      <c r="BB15" s="384"/>
      <c r="BC15" s="384"/>
      <c r="BD15" s="385"/>
    </row>
    <row r="16" spans="2:61" ht="18" customHeight="1" thickBot="1">
      <c r="B16" s="86"/>
      <c r="C16" s="87"/>
      <c r="D16" s="410">
        <f>SUM(J17+X17)</f>
        <v>1</v>
      </c>
      <c r="E16" s="412" t="s">
        <v>1</v>
      </c>
      <c r="F16" s="544">
        <f>SUM(P17+AD17)</f>
        <v>1</v>
      </c>
      <c r="G16" s="412" t="s">
        <v>2</v>
      </c>
      <c r="H16" s="198"/>
      <c r="I16" s="88"/>
      <c r="J16" s="110" t="str">
        <f>W11</f>
        <v>○</v>
      </c>
      <c r="K16" s="73"/>
      <c r="L16" s="106">
        <f>U11</f>
        <v>21</v>
      </c>
      <c r="M16" s="201" t="s">
        <v>0</v>
      </c>
      <c r="N16" s="106">
        <f>S11</f>
        <v>10</v>
      </c>
      <c r="O16" s="73"/>
      <c r="P16" s="111" t="str">
        <f>Q11</f>
        <v>●</v>
      </c>
      <c r="Q16" s="591"/>
      <c r="R16" s="592"/>
      <c r="S16" s="592"/>
      <c r="T16" s="592"/>
      <c r="U16" s="592"/>
      <c r="V16" s="592"/>
      <c r="W16" s="593"/>
      <c r="X16" s="306" t="str">
        <f>IF(X15=AD15,"",IF(X15&lt;&gt;"",IF(X15&gt;AD15,"○","●"),""))</f>
        <v>●</v>
      </c>
      <c r="Y16" s="302"/>
      <c r="Z16" s="208">
        <f>女子!AB80</f>
        <v>11</v>
      </c>
      <c r="AA16" s="208" t="s">
        <v>0</v>
      </c>
      <c r="AB16" s="208">
        <f>女子!AE80</f>
        <v>15</v>
      </c>
      <c r="AC16" s="302"/>
      <c r="AD16" s="307" t="str">
        <f>IF(X15=AD15,"",IF(X15&lt;&gt;"",IF(X15&lt;AD15,"○","●"),""))</f>
        <v>○</v>
      </c>
      <c r="AE16" s="516"/>
      <c r="AF16" s="517"/>
      <c r="AG16" s="517"/>
      <c r="AH16" s="517"/>
      <c r="AI16" s="569"/>
      <c r="AJ16" s="570"/>
      <c r="AK16" s="570"/>
      <c r="AL16" s="571"/>
      <c r="AM16" s="392"/>
      <c r="AN16" s="392"/>
      <c r="AO16" s="392"/>
      <c r="AP16" s="392"/>
      <c r="AQ16" s="256"/>
      <c r="AR16" s="368"/>
      <c r="AS16" s="369"/>
      <c r="AT16" s="370"/>
      <c r="AU16" s="377" t="str">
        <f>IFERROR(VLOOKUP(AU13,参加チーム名・チームＮｏ!$D$19:$I$42,6,FALSE),"")</f>
        <v>口丹波代表</v>
      </c>
      <c r="AV16" s="378"/>
      <c r="AW16" s="378"/>
      <c r="AX16" s="378"/>
      <c r="AY16" s="378"/>
      <c r="AZ16" s="378"/>
      <c r="BA16" s="378"/>
      <c r="BB16" s="378"/>
      <c r="BC16" s="378"/>
      <c r="BD16" s="379"/>
    </row>
    <row r="17" spans="2:56" ht="18" customHeight="1" thickBot="1">
      <c r="B17" s="112"/>
      <c r="C17" s="113"/>
      <c r="D17" s="411"/>
      <c r="E17" s="413"/>
      <c r="F17" s="545"/>
      <c r="G17" s="413"/>
      <c r="H17" s="199"/>
      <c r="I17" s="91"/>
      <c r="J17" s="153" t="str">
        <f>W12</f>
        <v>1</v>
      </c>
      <c r="K17" s="95"/>
      <c r="L17" s="129">
        <f>U12</f>
        <v>0</v>
      </c>
      <c r="M17" s="125"/>
      <c r="N17" s="129">
        <f>S12</f>
        <v>0</v>
      </c>
      <c r="O17" s="95"/>
      <c r="P17" s="151" t="str">
        <f>Q12</f>
        <v>0</v>
      </c>
      <c r="Q17" s="594"/>
      <c r="R17" s="595"/>
      <c r="S17" s="595"/>
      <c r="T17" s="595"/>
      <c r="U17" s="595"/>
      <c r="V17" s="595"/>
      <c r="W17" s="596"/>
      <c r="X17" s="306" t="str">
        <f>IF(X15&lt;&gt;"",IF(X15&gt;AD15,"1","0"),"")</f>
        <v>0</v>
      </c>
      <c r="Y17" s="308"/>
      <c r="Z17" s="314"/>
      <c r="AA17" s="129"/>
      <c r="AB17" s="314"/>
      <c r="AC17" s="308"/>
      <c r="AD17" s="315" t="str">
        <f>IF(X15&lt;&gt;"",IF(X15&lt;AD15,"1","0"),"")</f>
        <v>1</v>
      </c>
      <c r="AE17" s="518"/>
      <c r="AF17" s="519"/>
      <c r="AG17" s="519"/>
      <c r="AH17" s="519"/>
      <c r="AI17" s="569"/>
      <c r="AJ17" s="570"/>
      <c r="AK17" s="570"/>
      <c r="AL17" s="571"/>
      <c r="AM17" s="395"/>
      <c r="AN17" s="395"/>
      <c r="AO17" s="395"/>
      <c r="AP17" s="395"/>
      <c r="AQ17" s="256"/>
      <c r="AR17" s="371"/>
      <c r="AS17" s="372"/>
      <c r="AT17" s="373"/>
      <c r="AU17" s="380"/>
      <c r="AV17" s="381"/>
      <c r="AW17" s="381"/>
      <c r="AX17" s="381"/>
      <c r="AY17" s="381"/>
      <c r="AZ17" s="381"/>
      <c r="BA17" s="381"/>
      <c r="BB17" s="381"/>
      <c r="BC17" s="381"/>
      <c r="BD17" s="382"/>
    </row>
    <row r="18" spans="2:56" ht="18" customHeight="1" thickBot="1">
      <c r="B18" s="114"/>
      <c r="C18" s="115">
        <v>11</v>
      </c>
      <c r="D18" s="87"/>
      <c r="E18" s="87"/>
      <c r="F18" s="87"/>
      <c r="G18" s="76"/>
      <c r="H18" s="76"/>
      <c r="I18" s="101"/>
      <c r="J18" s="102"/>
      <c r="K18" s="102"/>
      <c r="L18" s="106">
        <f>AB8</f>
        <v>0</v>
      </c>
      <c r="M18" s="202"/>
      <c r="N18" s="156">
        <f>Z8</f>
        <v>0</v>
      </c>
      <c r="O18" s="102"/>
      <c r="P18" s="103"/>
      <c r="Q18" s="104"/>
      <c r="R18" s="102"/>
      <c r="S18" s="128">
        <f>AB13</f>
        <v>0</v>
      </c>
      <c r="T18" s="206"/>
      <c r="U18" s="128">
        <f>Z13</f>
        <v>0</v>
      </c>
      <c r="V18" s="102"/>
      <c r="W18" s="103"/>
      <c r="X18" s="414"/>
      <c r="Y18" s="415"/>
      <c r="Z18" s="415"/>
      <c r="AA18" s="415"/>
      <c r="AB18" s="415"/>
      <c r="AC18" s="415"/>
      <c r="AD18" s="416"/>
      <c r="AE18" s="514">
        <f>O46</f>
        <v>1</v>
      </c>
      <c r="AF18" s="515"/>
      <c r="AG18" s="515"/>
      <c r="AH18" s="515"/>
      <c r="AI18" s="569">
        <f>AH46</f>
        <v>1</v>
      </c>
      <c r="AJ18" s="570"/>
      <c r="AK18" s="570"/>
      <c r="AL18" s="571"/>
      <c r="AM18" s="389">
        <f>AZ46</f>
        <v>1</v>
      </c>
      <c r="AN18" s="389"/>
      <c r="AO18" s="389"/>
      <c r="AP18" s="389"/>
      <c r="AQ18" s="256"/>
      <c r="AR18" s="368" t="s">
        <v>66</v>
      </c>
      <c r="AS18" s="369"/>
      <c r="AT18" s="370"/>
      <c r="AU18" s="386">
        <v>7</v>
      </c>
      <c r="AV18" s="387"/>
      <c r="AW18" s="251"/>
      <c r="AX18" s="251"/>
      <c r="AY18" s="251"/>
      <c r="AZ18" s="102"/>
      <c r="BA18" s="102"/>
      <c r="BB18" s="102"/>
      <c r="BC18" s="102"/>
      <c r="BD18" s="134"/>
    </row>
    <row r="19" spans="2:56" ht="18" customHeight="1" thickBot="1">
      <c r="B19" s="78"/>
      <c r="C19" s="409" t="str">
        <f>IFERROR(VLOOKUP(C18,参加チーム名・チームＮｏ!$D$19:$F$42,3,FALSE),"")</f>
        <v>KYOTO気づきエンジェルズ</v>
      </c>
      <c r="D19" s="409"/>
      <c r="E19" s="409"/>
      <c r="F19" s="409"/>
      <c r="G19" s="409"/>
      <c r="H19" s="409"/>
      <c r="I19" s="116"/>
      <c r="J19" s="73"/>
      <c r="K19" s="73"/>
      <c r="L19" s="106">
        <f>AB9</f>
        <v>21</v>
      </c>
      <c r="M19" s="201" t="s">
        <v>3</v>
      </c>
      <c r="N19" s="106">
        <f>Z9</f>
        <v>8</v>
      </c>
      <c r="O19" s="73"/>
      <c r="P19" s="75"/>
      <c r="Q19" s="72"/>
      <c r="R19" s="80"/>
      <c r="S19" s="117">
        <f>AB14</f>
        <v>21</v>
      </c>
      <c r="T19" s="81" t="s">
        <v>0</v>
      </c>
      <c r="U19" s="117">
        <f>Z14</f>
        <v>15</v>
      </c>
      <c r="V19" s="80"/>
      <c r="W19" s="75"/>
      <c r="X19" s="417"/>
      <c r="Y19" s="418"/>
      <c r="Z19" s="418"/>
      <c r="AA19" s="418"/>
      <c r="AB19" s="418"/>
      <c r="AC19" s="418"/>
      <c r="AD19" s="419"/>
      <c r="AE19" s="516"/>
      <c r="AF19" s="517"/>
      <c r="AG19" s="517"/>
      <c r="AH19" s="517"/>
      <c r="AI19" s="569"/>
      <c r="AJ19" s="570"/>
      <c r="AK19" s="570"/>
      <c r="AL19" s="571"/>
      <c r="AM19" s="392"/>
      <c r="AN19" s="392"/>
      <c r="AO19" s="392"/>
      <c r="AP19" s="392"/>
      <c r="AQ19" s="256"/>
      <c r="AR19" s="368"/>
      <c r="AS19" s="369"/>
      <c r="AT19" s="370"/>
      <c r="AU19" s="383" t="str">
        <f>IFERROR(VLOOKUP(AU18,参加チーム名・チームＮｏ!$D$19:$F$42,3,FALSE),"")</f>
        <v>網野中学校</v>
      </c>
      <c r="AV19" s="384"/>
      <c r="AW19" s="384"/>
      <c r="AX19" s="384"/>
      <c r="AY19" s="384"/>
      <c r="AZ19" s="384"/>
      <c r="BA19" s="384"/>
      <c r="BB19" s="384"/>
      <c r="BC19" s="384"/>
      <c r="BD19" s="385"/>
    </row>
    <row r="20" spans="2:56" ht="18" customHeight="1" thickBot="1">
      <c r="B20" s="78"/>
      <c r="C20" s="409"/>
      <c r="D20" s="409"/>
      <c r="E20" s="409"/>
      <c r="F20" s="409"/>
      <c r="G20" s="409"/>
      <c r="H20" s="409"/>
      <c r="I20" s="116"/>
      <c r="J20" s="108">
        <f>AD10</f>
        <v>2</v>
      </c>
      <c r="K20" s="73"/>
      <c r="L20" s="106">
        <f>AB10</f>
        <v>0</v>
      </c>
      <c r="M20" s="201"/>
      <c r="N20" s="106">
        <f>Z10</f>
        <v>0</v>
      </c>
      <c r="O20" s="73"/>
      <c r="P20" s="109">
        <f>X10</f>
        <v>0</v>
      </c>
      <c r="Q20" s="118">
        <f>AD15</f>
        <v>2</v>
      </c>
      <c r="R20" s="80"/>
      <c r="S20" s="117">
        <f>AB15</f>
        <v>18</v>
      </c>
      <c r="T20" s="81"/>
      <c r="U20" s="117">
        <f>Z15</f>
        <v>21</v>
      </c>
      <c r="V20" s="80"/>
      <c r="W20" s="109">
        <f>X15</f>
        <v>1</v>
      </c>
      <c r="X20" s="417"/>
      <c r="Y20" s="418"/>
      <c r="Z20" s="418"/>
      <c r="AA20" s="418"/>
      <c r="AB20" s="418"/>
      <c r="AC20" s="418"/>
      <c r="AD20" s="419"/>
      <c r="AE20" s="516"/>
      <c r="AF20" s="517"/>
      <c r="AG20" s="517"/>
      <c r="AH20" s="517"/>
      <c r="AI20" s="569"/>
      <c r="AJ20" s="570"/>
      <c r="AK20" s="570"/>
      <c r="AL20" s="571"/>
      <c r="AM20" s="392"/>
      <c r="AN20" s="392"/>
      <c r="AO20" s="392"/>
      <c r="AP20" s="392"/>
      <c r="AQ20" s="256"/>
      <c r="AR20" s="368"/>
      <c r="AS20" s="369"/>
      <c r="AT20" s="370"/>
      <c r="AU20" s="383"/>
      <c r="AV20" s="384"/>
      <c r="AW20" s="384"/>
      <c r="AX20" s="384"/>
      <c r="AY20" s="384"/>
      <c r="AZ20" s="384"/>
      <c r="BA20" s="384"/>
      <c r="BB20" s="384"/>
      <c r="BC20" s="384"/>
      <c r="BD20" s="385"/>
    </row>
    <row r="21" spans="2:56" ht="18" customHeight="1" thickBot="1">
      <c r="B21" s="86"/>
      <c r="C21" s="119"/>
      <c r="D21" s="410">
        <f>SUM(J22+Q22)</f>
        <v>2</v>
      </c>
      <c r="E21" s="412" t="s">
        <v>1</v>
      </c>
      <c r="F21" s="410">
        <f>SUM(P22+W22)</f>
        <v>0</v>
      </c>
      <c r="G21" s="412" t="s">
        <v>2</v>
      </c>
      <c r="H21" s="198"/>
      <c r="I21" s="88"/>
      <c r="J21" s="108" t="str">
        <f>AD11</f>
        <v>○</v>
      </c>
      <c r="K21" s="73"/>
      <c r="L21" s="106">
        <f>AB11</f>
        <v>21</v>
      </c>
      <c r="M21" s="201" t="s">
        <v>0</v>
      </c>
      <c r="N21" s="106">
        <f>Z11</f>
        <v>16</v>
      </c>
      <c r="O21" s="73"/>
      <c r="P21" s="111" t="str">
        <f>X11</f>
        <v>●</v>
      </c>
      <c r="Q21" s="118" t="str">
        <f>AD16</f>
        <v>○</v>
      </c>
      <c r="R21" s="80"/>
      <c r="S21" s="117">
        <f>AB16</f>
        <v>15</v>
      </c>
      <c r="T21" s="81" t="s">
        <v>0</v>
      </c>
      <c r="U21" s="117">
        <f>Z16</f>
        <v>11</v>
      </c>
      <c r="V21" s="80"/>
      <c r="W21" s="111" t="str">
        <f>X16</f>
        <v>●</v>
      </c>
      <c r="X21" s="417"/>
      <c r="Y21" s="418"/>
      <c r="Z21" s="418"/>
      <c r="AA21" s="418"/>
      <c r="AB21" s="418"/>
      <c r="AC21" s="418"/>
      <c r="AD21" s="419"/>
      <c r="AE21" s="516"/>
      <c r="AF21" s="517"/>
      <c r="AG21" s="517"/>
      <c r="AH21" s="517"/>
      <c r="AI21" s="569"/>
      <c r="AJ21" s="570"/>
      <c r="AK21" s="570"/>
      <c r="AL21" s="571"/>
      <c r="AM21" s="392"/>
      <c r="AN21" s="392"/>
      <c r="AO21" s="392"/>
      <c r="AP21" s="392"/>
      <c r="AQ21" s="256"/>
      <c r="AR21" s="368"/>
      <c r="AS21" s="369"/>
      <c r="AT21" s="370"/>
      <c r="AU21" s="377" t="str">
        <f>IFERROR(VLOOKUP(AU18,参加チーム名・チームＮｏ!$D$19:$I$42,6,FALSE),"")</f>
        <v>丹後1位</v>
      </c>
      <c r="AV21" s="378"/>
      <c r="AW21" s="378"/>
      <c r="AX21" s="378"/>
      <c r="AY21" s="378"/>
      <c r="AZ21" s="378"/>
      <c r="BA21" s="378"/>
      <c r="BB21" s="378"/>
      <c r="BC21" s="378"/>
      <c r="BD21" s="379"/>
    </row>
    <row r="22" spans="2:56" ht="18" customHeight="1" thickBot="1">
      <c r="B22" s="112"/>
      <c r="C22" s="87"/>
      <c r="D22" s="410"/>
      <c r="E22" s="412"/>
      <c r="F22" s="410"/>
      <c r="G22" s="412"/>
      <c r="H22" s="198"/>
      <c r="I22" s="88"/>
      <c r="J22" s="154" t="str">
        <f>AD12</f>
        <v>1</v>
      </c>
      <c r="K22" s="135"/>
      <c r="L22" s="106">
        <f>AB12</f>
        <v>0</v>
      </c>
      <c r="M22" s="106"/>
      <c r="N22" s="106">
        <f>Z12</f>
        <v>0</v>
      </c>
      <c r="O22" s="135"/>
      <c r="P22" s="121" t="str">
        <f>X12</f>
        <v>0</v>
      </c>
      <c r="Q22" s="120" t="str">
        <f>AD17</f>
        <v>1</v>
      </c>
      <c r="R22" s="136"/>
      <c r="S22" s="117">
        <f>AB17</f>
        <v>0</v>
      </c>
      <c r="T22" s="117"/>
      <c r="U22" s="117">
        <f>Z17</f>
        <v>0</v>
      </c>
      <c r="V22" s="136"/>
      <c r="W22" s="121" t="str">
        <f>X17</f>
        <v>0</v>
      </c>
      <c r="X22" s="417"/>
      <c r="Y22" s="421"/>
      <c r="Z22" s="421"/>
      <c r="AA22" s="421"/>
      <c r="AB22" s="421"/>
      <c r="AC22" s="421"/>
      <c r="AD22" s="422"/>
      <c r="AE22" s="518"/>
      <c r="AF22" s="519"/>
      <c r="AG22" s="519"/>
      <c r="AH22" s="519"/>
      <c r="AI22" s="569"/>
      <c r="AJ22" s="570"/>
      <c r="AK22" s="570"/>
      <c r="AL22" s="571"/>
      <c r="AM22" s="395"/>
      <c r="AN22" s="395"/>
      <c r="AO22" s="395"/>
      <c r="AP22" s="395"/>
      <c r="AQ22" s="256"/>
      <c r="AR22" s="371"/>
      <c r="AS22" s="372"/>
      <c r="AT22" s="373"/>
      <c r="AU22" s="380"/>
      <c r="AV22" s="381"/>
      <c r="AW22" s="381"/>
      <c r="AX22" s="381"/>
      <c r="AY22" s="381"/>
      <c r="AZ22" s="381"/>
      <c r="BA22" s="381"/>
      <c r="BB22" s="381"/>
      <c r="BC22" s="381"/>
      <c r="BD22" s="382"/>
    </row>
    <row r="23" spans="2:56" ht="20.100000000000001" customHeight="1">
      <c r="B23" s="1"/>
      <c r="C23" s="1"/>
      <c r="D23" s="53"/>
      <c r="E23" s="185"/>
      <c r="F23" s="53"/>
      <c r="G23" s="185"/>
      <c r="H23" s="185"/>
      <c r="I23" s="1"/>
      <c r="J23" s="55"/>
      <c r="K23" s="17"/>
      <c r="L23" s="23"/>
      <c r="M23" s="13"/>
      <c r="N23" s="23"/>
      <c r="O23" s="17"/>
      <c r="P23" s="55"/>
      <c r="Q23" s="56"/>
      <c r="R23" s="17"/>
      <c r="S23" s="23"/>
      <c r="T23" s="13"/>
      <c r="U23" s="23"/>
      <c r="V23" s="17"/>
      <c r="W23" s="57"/>
      <c r="X23" s="17"/>
      <c r="Y23" s="17"/>
      <c r="Z23" s="17"/>
      <c r="AA23" s="17"/>
      <c r="AB23" s="17"/>
      <c r="AC23" s="17"/>
      <c r="AD23" s="17"/>
      <c r="AE23" s="45"/>
      <c r="AF23" s="45"/>
      <c r="AG23" s="45"/>
      <c r="AH23" s="46"/>
      <c r="AI23" s="46"/>
      <c r="AJ23" s="45"/>
      <c r="AK23" s="45"/>
      <c r="AL23" s="45"/>
      <c r="AM23" s="46"/>
      <c r="AN23" s="46"/>
      <c r="AO23" s="45"/>
      <c r="AP23" s="45"/>
      <c r="AQ23" s="45"/>
      <c r="AR23" s="46"/>
      <c r="AS23" s="46"/>
      <c r="AT23" s="173"/>
      <c r="AU23" s="173"/>
      <c r="AV23" s="46"/>
      <c r="AW23" s="46"/>
      <c r="AX23" s="45"/>
      <c r="AY23" s="45"/>
      <c r="AZ23" s="45"/>
      <c r="BA23" s="45"/>
      <c r="BB23" s="45"/>
      <c r="BC23" s="45"/>
      <c r="BD23" s="45"/>
    </row>
    <row r="24" spans="2:56" ht="20.100000000000001" customHeight="1" thickBot="1">
      <c r="B24" s="58"/>
      <c r="C24" s="423" t="str">
        <f>参加チーム名・チームＮｏ!C28</f>
        <v>女　子</v>
      </c>
      <c r="D24" s="423"/>
      <c r="E24" s="357" t="str">
        <f>参加チーム名・チームＮｏ!C24</f>
        <v>Ｂグループ</v>
      </c>
      <c r="F24" s="357"/>
      <c r="G24" s="357"/>
      <c r="H24" s="137"/>
      <c r="I24" s="138"/>
      <c r="J24" s="139"/>
      <c r="K24" s="140"/>
      <c r="L24" s="141"/>
      <c r="M24" s="142"/>
      <c r="N24" s="141"/>
      <c r="O24" s="140"/>
      <c r="P24" s="139"/>
      <c r="Q24" s="143"/>
      <c r="R24" s="140"/>
      <c r="S24" s="141"/>
      <c r="T24" s="142"/>
      <c r="U24" s="141"/>
      <c r="V24" s="140"/>
      <c r="W24" s="144"/>
      <c r="X24" s="140"/>
      <c r="Y24" s="140"/>
      <c r="Z24" s="140"/>
      <c r="AA24" s="140"/>
      <c r="AB24" s="140"/>
      <c r="AC24" s="140"/>
      <c r="AD24" s="140"/>
      <c r="AE24" s="73"/>
      <c r="AF24" s="110"/>
      <c r="AG24" s="73"/>
      <c r="AH24" s="200"/>
      <c r="AI24" s="145"/>
      <c r="AJ24" s="145"/>
      <c r="AK24" s="172"/>
      <c r="AL24" s="73"/>
      <c r="AM24" s="146"/>
      <c r="AN24" s="108"/>
      <c r="AO24" s="73"/>
      <c r="AP24" s="200"/>
      <c r="AQ24" s="74"/>
      <c r="AR24" s="200"/>
      <c r="AS24" s="73"/>
      <c r="AT24" s="146"/>
      <c r="AU24" s="110"/>
      <c r="AV24" s="73"/>
      <c r="AW24" s="200"/>
      <c r="AX24" s="74"/>
      <c r="AY24" s="200"/>
      <c r="AZ24" s="73"/>
      <c r="BA24" s="147"/>
      <c r="BB24" s="87"/>
      <c r="BC24" s="130"/>
      <c r="BD24" s="87"/>
    </row>
    <row r="25" spans="2:56" ht="30" customHeight="1" thickTop="1" thickBot="1">
      <c r="B25" s="12"/>
      <c r="C25" s="424" t="s">
        <v>6</v>
      </c>
      <c r="D25" s="424"/>
      <c r="E25" s="424"/>
      <c r="F25" s="424"/>
      <c r="G25" s="424"/>
      <c r="H25" s="424"/>
      <c r="I25" s="122"/>
      <c r="J25" s="425" t="str">
        <f>C27</f>
        <v>花山中学校</v>
      </c>
      <c r="K25" s="426"/>
      <c r="L25" s="426"/>
      <c r="M25" s="426"/>
      <c r="N25" s="426"/>
      <c r="O25" s="426"/>
      <c r="P25" s="427"/>
      <c r="Q25" s="425" t="str">
        <f>C32</f>
        <v>西小倉中学校</v>
      </c>
      <c r="R25" s="426"/>
      <c r="S25" s="426"/>
      <c r="T25" s="426"/>
      <c r="U25" s="426"/>
      <c r="V25" s="426"/>
      <c r="W25" s="427"/>
      <c r="X25" s="581" t="str">
        <f>C37</f>
        <v>成和・福知山高校附属中学校</v>
      </c>
      <c r="Y25" s="582"/>
      <c r="Z25" s="582"/>
      <c r="AA25" s="582"/>
      <c r="AB25" s="582"/>
      <c r="AC25" s="582"/>
      <c r="AD25" s="582"/>
      <c r="AE25" s="404" t="s">
        <v>68</v>
      </c>
      <c r="AF25" s="405"/>
      <c r="AG25" s="405"/>
      <c r="AH25" s="577"/>
      <c r="AI25" s="578" t="s">
        <v>67</v>
      </c>
      <c r="AJ25" s="579"/>
      <c r="AK25" s="579"/>
      <c r="AL25" s="580"/>
      <c r="AM25" s="578" t="s">
        <v>13</v>
      </c>
      <c r="AN25" s="579"/>
      <c r="AO25" s="579"/>
      <c r="AP25" s="580"/>
      <c r="AQ25" s="258"/>
      <c r="AR25" s="560" t="s">
        <v>24</v>
      </c>
      <c r="AS25" s="561"/>
      <c r="AT25" s="561"/>
      <c r="AU25" s="561"/>
      <c r="AV25" s="561"/>
      <c r="AW25" s="561"/>
      <c r="AX25" s="561"/>
      <c r="AY25" s="561"/>
      <c r="AZ25" s="561"/>
      <c r="BA25" s="561"/>
      <c r="BB25" s="561"/>
      <c r="BC25" s="561"/>
      <c r="BD25" s="562"/>
    </row>
    <row r="26" spans="2:56" ht="18" customHeight="1" thickTop="1" thickBot="1">
      <c r="B26" s="20"/>
      <c r="C26" s="115">
        <v>8</v>
      </c>
      <c r="D26" s="87"/>
      <c r="E26" s="87"/>
      <c r="F26" s="87"/>
      <c r="G26" s="76"/>
      <c r="H26" s="76"/>
      <c r="I26" s="88"/>
      <c r="J26" s="520"/>
      <c r="K26" s="520"/>
      <c r="L26" s="520"/>
      <c r="M26" s="520"/>
      <c r="N26" s="520"/>
      <c r="O26" s="520"/>
      <c r="P26" s="521"/>
      <c r="Q26" s="72"/>
      <c r="R26" s="73"/>
      <c r="S26" s="148"/>
      <c r="T26" s="74"/>
      <c r="U26" s="148"/>
      <c r="V26" s="73"/>
      <c r="W26" s="75"/>
      <c r="X26" s="72"/>
      <c r="Y26" s="73"/>
      <c r="Z26" s="148"/>
      <c r="AA26" s="74"/>
      <c r="AB26" s="148"/>
      <c r="AC26" s="73"/>
      <c r="AD26" s="73"/>
      <c r="AE26" s="522">
        <f>O48</f>
        <v>1</v>
      </c>
      <c r="AF26" s="523"/>
      <c r="AG26" s="523"/>
      <c r="AH26" s="523"/>
      <c r="AI26" s="397">
        <f>AH48</f>
        <v>1</v>
      </c>
      <c r="AJ26" s="398"/>
      <c r="AK26" s="398"/>
      <c r="AL26" s="399"/>
      <c r="AM26" s="398">
        <f>AZ48</f>
        <v>1</v>
      </c>
      <c r="AN26" s="398"/>
      <c r="AO26" s="398"/>
      <c r="AP26" s="399"/>
      <c r="AQ26" s="250"/>
      <c r="AR26" s="564" t="s">
        <v>64</v>
      </c>
      <c r="AS26" s="435"/>
      <c r="AT26" s="436"/>
      <c r="AU26" s="567">
        <v>8</v>
      </c>
      <c r="AV26" s="568"/>
      <c r="AW26" s="255"/>
      <c r="AX26" s="255"/>
      <c r="AY26" s="255"/>
      <c r="AZ26" s="73"/>
      <c r="BA26" s="73"/>
      <c r="BB26" s="73"/>
      <c r="BC26" s="73"/>
      <c r="BD26" s="149"/>
    </row>
    <row r="27" spans="2:56" ht="18" customHeight="1" thickBot="1">
      <c r="B27" s="28"/>
      <c r="C27" s="409" t="str">
        <f>IFERROR(VLOOKUP(C26,参加チーム名・チームＮｏ!$D$19:$F$42,3,FALSE),"")</f>
        <v>花山中学校</v>
      </c>
      <c r="D27" s="409"/>
      <c r="E27" s="409"/>
      <c r="F27" s="409"/>
      <c r="G27" s="409"/>
      <c r="H27" s="409"/>
      <c r="I27" s="116"/>
      <c r="J27" s="418"/>
      <c r="K27" s="418"/>
      <c r="L27" s="418"/>
      <c r="M27" s="418"/>
      <c r="N27" s="418"/>
      <c r="O27" s="418"/>
      <c r="P27" s="419"/>
      <c r="Q27" s="72"/>
      <c r="R27" s="80"/>
      <c r="S27" s="300">
        <f>女子!AB37</f>
        <v>21</v>
      </c>
      <c r="T27" s="300" t="s">
        <v>0</v>
      </c>
      <c r="U27" s="300">
        <f>女子!AE37</f>
        <v>11</v>
      </c>
      <c r="V27" s="80"/>
      <c r="W27" s="75"/>
      <c r="X27" s="72"/>
      <c r="Y27" s="73"/>
      <c r="Z27" s="208">
        <f>女子!AE63</f>
        <v>21</v>
      </c>
      <c r="AA27" s="300" t="s">
        <v>0</v>
      </c>
      <c r="AB27" s="208">
        <f>女子!AB63</f>
        <v>17</v>
      </c>
      <c r="AC27" s="302"/>
      <c r="AD27" s="73"/>
      <c r="AE27" s="516"/>
      <c r="AF27" s="517"/>
      <c r="AG27" s="517"/>
      <c r="AH27" s="517"/>
      <c r="AI27" s="391"/>
      <c r="AJ27" s="392"/>
      <c r="AK27" s="392"/>
      <c r="AL27" s="393"/>
      <c r="AM27" s="392"/>
      <c r="AN27" s="392"/>
      <c r="AO27" s="392"/>
      <c r="AP27" s="393"/>
      <c r="AQ27" s="250"/>
      <c r="AR27" s="563"/>
      <c r="AS27" s="432"/>
      <c r="AT27" s="433"/>
      <c r="AU27" s="384" t="str">
        <f>IFERROR(VLOOKUP(AU26,参加チーム名・チームＮｏ!$D$19:$F$42,3,FALSE),"")</f>
        <v>花山中学校</v>
      </c>
      <c r="AV27" s="384"/>
      <c r="AW27" s="384"/>
      <c r="AX27" s="384"/>
      <c r="AY27" s="384"/>
      <c r="AZ27" s="384"/>
      <c r="BA27" s="384"/>
      <c r="BB27" s="384"/>
      <c r="BC27" s="384"/>
      <c r="BD27" s="385"/>
    </row>
    <row r="28" spans="2:56" ht="18" customHeight="1" thickBot="1">
      <c r="B28" s="28"/>
      <c r="C28" s="409"/>
      <c r="D28" s="409"/>
      <c r="E28" s="409"/>
      <c r="F28" s="409"/>
      <c r="G28" s="409"/>
      <c r="H28" s="409"/>
      <c r="I28" s="116"/>
      <c r="J28" s="418"/>
      <c r="K28" s="418"/>
      <c r="L28" s="418"/>
      <c r="M28" s="418"/>
      <c r="N28" s="418"/>
      <c r="O28" s="418"/>
      <c r="P28" s="419"/>
      <c r="Q28" s="83">
        <f>IF($S$26&gt;$U$26,"1",)+IF($S$27&gt;$U$27,"1",)+IF($S$28&gt;$U$28,"1",)+IF($S$29&gt;$U$29,"1",)+IF($S$30&gt;$U$30,"1",)</f>
        <v>2</v>
      </c>
      <c r="R28" s="80"/>
      <c r="S28" s="300">
        <f>女子!AB39</f>
        <v>0</v>
      </c>
      <c r="T28" s="300"/>
      <c r="U28" s="300">
        <f>女子!AE39</f>
        <v>0</v>
      </c>
      <c r="V28" s="80"/>
      <c r="W28" s="85">
        <f>IF($S$26&lt;$U$26,"1",)+IF($S$27&lt;$U$27,"1",)+IF($S$28&lt;$U$28,"1",)+IF($S$29&lt;$U$29,"1",)+IF($S$30&lt;$U$30,"1",)</f>
        <v>0</v>
      </c>
      <c r="X28" s="83">
        <f>IF($Z$26&gt;$AB$26,"1",)+IF($Z$27&gt;$AB$27,"1",)+IF($Z$28&gt;$AB$28,"1",)+IF($Z$29&gt;$AB$29,"1",)+IF($Z$30&gt;$AB$30,"1",)</f>
        <v>2</v>
      </c>
      <c r="Y28" s="73"/>
      <c r="Z28" s="208">
        <f>女子!AE65</f>
        <v>0</v>
      </c>
      <c r="AA28" s="300"/>
      <c r="AB28" s="208">
        <f>女子!AB65</f>
        <v>0</v>
      </c>
      <c r="AC28" s="302"/>
      <c r="AD28" s="150">
        <f>IF($Z$26&lt;$AB$26,"1",)+IF($Z$27&lt;$AB$27,"1",)+IF($Z$28&lt;$AB$28,"1",)+IF($Z$29&lt;$AB$29,"1",)+IF($Z$30&lt;$AB$30,"1",)</f>
        <v>0</v>
      </c>
      <c r="AE28" s="516"/>
      <c r="AF28" s="517"/>
      <c r="AG28" s="517"/>
      <c r="AH28" s="517"/>
      <c r="AI28" s="391"/>
      <c r="AJ28" s="392"/>
      <c r="AK28" s="392"/>
      <c r="AL28" s="393"/>
      <c r="AM28" s="392"/>
      <c r="AN28" s="392"/>
      <c r="AO28" s="392"/>
      <c r="AP28" s="393"/>
      <c r="AQ28" s="250"/>
      <c r="AR28" s="563"/>
      <c r="AS28" s="432"/>
      <c r="AT28" s="433"/>
      <c r="AU28" s="384"/>
      <c r="AV28" s="384"/>
      <c r="AW28" s="384"/>
      <c r="AX28" s="384"/>
      <c r="AY28" s="384"/>
      <c r="AZ28" s="384"/>
      <c r="BA28" s="384"/>
      <c r="BB28" s="384"/>
      <c r="BC28" s="384"/>
      <c r="BD28" s="385"/>
    </row>
    <row r="29" spans="2:56" ht="18" customHeight="1" thickBot="1">
      <c r="B29" s="11"/>
      <c r="C29" s="123"/>
      <c r="D29" s="410">
        <f>SUM(Q30+X30)</f>
        <v>2</v>
      </c>
      <c r="E29" s="412" t="s">
        <v>1</v>
      </c>
      <c r="F29" s="410">
        <f>SUM(W30+AD30)</f>
        <v>0</v>
      </c>
      <c r="G29" s="412" t="s">
        <v>2</v>
      </c>
      <c r="H29" s="198"/>
      <c r="I29" s="88"/>
      <c r="J29" s="418"/>
      <c r="K29" s="418"/>
      <c r="L29" s="418"/>
      <c r="M29" s="418"/>
      <c r="N29" s="418"/>
      <c r="O29" s="418"/>
      <c r="P29" s="419"/>
      <c r="Q29" s="89" t="str">
        <f>IF(Q28=W28,"",IF(Q28&lt;&gt;"",IF(Q28&gt;W28,"○","●"),""))</f>
        <v>○</v>
      </c>
      <c r="R29" s="80"/>
      <c r="S29" s="300">
        <f>女子!AB41</f>
        <v>21</v>
      </c>
      <c r="T29" s="300" t="s">
        <v>0</v>
      </c>
      <c r="U29" s="300">
        <f>女子!AE41</f>
        <v>13</v>
      </c>
      <c r="V29" s="73"/>
      <c r="W29" s="90" t="str">
        <f>IF(Q28=W28,"",IF(Q28&lt;&gt;"",IF(Q28&lt;W28,"○","●"),""))</f>
        <v>●</v>
      </c>
      <c r="X29" s="89" t="str">
        <f>IF(X28=AD28,"",IF(X28&lt;&gt;"",IF(X28&gt;AD28,"○","●"),""))</f>
        <v>○</v>
      </c>
      <c r="Y29" s="73"/>
      <c r="Z29" s="208">
        <f>女子!AE67</f>
        <v>21</v>
      </c>
      <c r="AA29" s="300" t="s">
        <v>0</v>
      </c>
      <c r="AB29" s="208">
        <f>女子!AB67</f>
        <v>20</v>
      </c>
      <c r="AC29" s="302"/>
      <c r="AD29" s="124" t="str">
        <f>IF(X28=AD28,"",IF(X28&lt;&gt;"",IF(X28&lt;AD28,"○","●"),""))</f>
        <v>●</v>
      </c>
      <c r="AE29" s="516"/>
      <c r="AF29" s="517"/>
      <c r="AG29" s="517"/>
      <c r="AH29" s="517"/>
      <c r="AI29" s="391"/>
      <c r="AJ29" s="392"/>
      <c r="AK29" s="392"/>
      <c r="AL29" s="393"/>
      <c r="AM29" s="392"/>
      <c r="AN29" s="392"/>
      <c r="AO29" s="392"/>
      <c r="AP29" s="393"/>
      <c r="AQ29" s="250"/>
      <c r="AR29" s="563"/>
      <c r="AS29" s="432"/>
      <c r="AT29" s="433"/>
      <c r="AU29" s="378" t="str">
        <f>IFERROR(VLOOKUP(AU26,参加チーム名・チームＮｏ!$D$19:$I$42,6,FALSE),"")</f>
        <v>京都市</v>
      </c>
      <c r="AV29" s="378"/>
      <c r="AW29" s="378"/>
      <c r="AX29" s="378"/>
      <c r="AY29" s="378"/>
      <c r="AZ29" s="378"/>
      <c r="BA29" s="378"/>
      <c r="BB29" s="378"/>
      <c r="BC29" s="378"/>
      <c r="BD29" s="379"/>
    </row>
    <row r="30" spans="2:56" ht="18" customHeight="1" thickBot="1">
      <c r="B30" s="12"/>
      <c r="C30" s="113"/>
      <c r="D30" s="411"/>
      <c r="E30" s="413"/>
      <c r="F30" s="411"/>
      <c r="G30" s="413"/>
      <c r="H30" s="199"/>
      <c r="I30" s="91"/>
      <c r="J30" s="421"/>
      <c r="K30" s="421"/>
      <c r="L30" s="421"/>
      <c r="M30" s="421"/>
      <c r="N30" s="421"/>
      <c r="O30" s="421"/>
      <c r="P30" s="422"/>
      <c r="Q30" s="92" t="str">
        <f>IF(Q28&lt;&gt;"",IF(Q28&gt;W28,"1","0"),"")</f>
        <v>1</v>
      </c>
      <c r="R30" s="95"/>
      <c r="S30" s="125"/>
      <c r="T30" s="95"/>
      <c r="U30" s="125"/>
      <c r="V30" s="95"/>
      <c r="W30" s="126" t="str">
        <f>IF(W28&lt;&gt;"",IF(W28&gt;Q28,"1","0"),"")</f>
        <v>0</v>
      </c>
      <c r="X30" s="92" t="str">
        <f>IF(X28&lt;&gt;"",IF(X28&gt;AD28,"1","0"),"")</f>
        <v>1</v>
      </c>
      <c r="Y30" s="95"/>
      <c r="Z30" s="125"/>
      <c r="AA30" s="125"/>
      <c r="AB30" s="125"/>
      <c r="AC30" s="95"/>
      <c r="AD30" s="126" t="str">
        <f>IF(X28&lt;&gt;"",IF(X28&lt;AD28,"1","0"),"")</f>
        <v>0</v>
      </c>
      <c r="AE30" s="518"/>
      <c r="AF30" s="519"/>
      <c r="AG30" s="519"/>
      <c r="AH30" s="519"/>
      <c r="AI30" s="394"/>
      <c r="AJ30" s="395"/>
      <c r="AK30" s="395"/>
      <c r="AL30" s="396"/>
      <c r="AM30" s="395"/>
      <c r="AN30" s="395"/>
      <c r="AO30" s="395"/>
      <c r="AP30" s="396"/>
      <c r="AQ30" s="250"/>
      <c r="AR30" s="563"/>
      <c r="AS30" s="432"/>
      <c r="AT30" s="433"/>
      <c r="AU30" s="381"/>
      <c r="AV30" s="381"/>
      <c r="AW30" s="381"/>
      <c r="AX30" s="381"/>
      <c r="AY30" s="381"/>
      <c r="AZ30" s="381"/>
      <c r="BA30" s="381"/>
      <c r="BB30" s="381"/>
      <c r="BC30" s="381"/>
      <c r="BD30" s="382"/>
    </row>
    <row r="31" spans="2:56" ht="18" customHeight="1" thickTop="1" thickBot="1">
      <c r="B31" s="21"/>
      <c r="C31" s="115">
        <v>10</v>
      </c>
      <c r="D31" s="87"/>
      <c r="E31" s="87"/>
      <c r="F31" s="87"/>
      <c r="G31" s="76"/>
      <c r="H31" s="76"/>
      <c r="I31" s="101"/>
      <c r="J31" s="102"/>
      <c r="K31" s="102"/>
      <c r="L31" s="128">
        <f>U26</f>
        <v>0</v>
      </c>
      <c r="M31" s="206"/>
      <c r="N31" s="128">
        <f>S26</f>
        <v>0</v>
      </c>
      <c r="O31" s="102"/>
      <c r="P31" s="103"/>
      <c r="Q31" s="414"/>
      <c r="R31" s="415"/>
      <c r="S31" s="415"/>
      <c r="T31" s="415"/>
      <c r="U31" s="415"/>
      <c r="V31" s="415"/>
      <c r="W31" s="416"/>
      <c r="X31" s="104"/>
      <c r="Y31" s="102"/>
      <c r="Z31" s="296"/>
      <c r="AA31" s="296"/>
      <c r="AB31" s="296"/>
      <c r="AC31" s="102"/>
      <c r="AD31" s="102"/>
      <c r="AE31" s="514">
        <f>O49</f>
        <v>3</v>
      </c>
      <c r="AF31" s="515"/>
      <c r="AG31" s="515"/>
      <c r="AH31" s="515"/>
      <c r="AI31" s="397" t="str">
        <f>AH49</f>
        <v/>
      </c>
      <c r="AJ31" s="398"/>
      <c r="AK31" s="398"/>
      <c r="AL31" s="399"/>
      <c r="AM31" s="398">
        <f>AZ49</f>
        <v>3</v>
      </c>
      <c r="AN31" s="398"/>
      <c r="AO31" s="398"/>
      <c r="AP31" s="399"/>
      <c r="AQ31" s="249"/>
      <c r="AR31" s="563" t="s">
        <v>65</v>
      </c>
      <c r="AS31" s="432"/>
      <c r="AT31" s="433"/>
      <c r="AU31" s="565">
        <v>12</v>
      </c>
      <c r="AV31" s="566"/>
      <c r="AW31" s="251"/>
      <c r="AX31" s="251"/>
      <c r="AY31" s="251"/>
      <c r="AZ31" s="102"/>
      <c r="BA31" s="102"/>
      <c r="BB31" s="102"/>
      <c r="BC31" s="102"/>
      <c r="BD31" s="134"/>
    </row>
    <row r="32" spans="2:56" ht="18" customHeight="1" thickBot="1">
      <c r="B32" s="28"/>
      <c r="C32" s="409" t="str">
        <f>IFERROR(VLOOKUP(C31,参加チーム名・チームＮｏ!$D$19:$F$42,3,FALSE),"")</f>
        <v>西小倉中学校</v>
      </c>
      <c r="D32" s="409"/>
      <c r="E32" s="409"/>
      <c r="F32" s="409"/>
      <c r="G32" s="409"/>
      <c r="H32" s="409"/>
      <c r="I32" s="116"/>
      <c r="J32" s="73"/>
      <c r="K32" s="73"/>
      <c r="L32" s="106">
        <f>U27</f>
        <v>11</v>
      </c>
      <c r="M32" s="201" t="s">
        <v>3</v>
      </c>
      <c r="N32" s="106">
        <f>S27</f>
        <v>21</v>
      </c>
      <c r="O32" s="73"/>
      <c r="P32" s="75"/>
      <c r="Q32" s="417"/>
      <c r="R32" s="418"/>
      <c r="S32" s="418"/>
      <c r="T32" s="418"/>
      <c r="U32" s="418"/>
      <c r="V32" s="418"/>
      <c r="W32" s="419"/>
      <c r="X32" s="72"/>
      <c r="Y32" s="73"/>
      <c r="Z32" s="208">
        <f>女子!AB89</f>
        <v>10</v>
      </c>
      <c r="AA32" s="300" t="s">
        <v>0</v>
      </c>
      <c r="AB32" s="208">
        <f>女子!AE89</f>
        <v>21</v>
      </c>
      <c r="AC32" s="73"/>
      <c r="AD32" s="73"/>
      <c r="AE32" s="516"/>
      <c r="AF32" s="517"/>
      <c r="AG32" s="517"/>
      <c r="AH32" s="517"/>
      <c r="AI32" s="391"/>
      <c r="AJ32" s="392"/>
      <c r="AK32" s="392"/>
      <c r="AL32" s="393"/>
      <c r="AM32" s="392"/>
      <c r="AN32" s="392"/>
      <c r="AO32" s="392"/>
      <c r="AP32" s="393"/>
      <c r="AQ32" s="249"/>
      <c r="AR32" s="563"/>
      <c r="AS32" s="432"/>
      <c r="AT32" s="433"/>
      <c r="AU32" s="384" t="str">
        <f>IFERROR(VLOOKUP(AU31,参加チーム名・チームＮｏ!$D$19:$F$42,3,FALSE),"")</f>
        <v>成和・福知山高校附属中学校</v>
      </c>
      <c r="AV32" s="384"/>
      <c r="AW32" s="384"/>
      <c r="AX32" s="384"/>
      <c r="AY32" s="384"/>
      <c r="AZ32" s="384"/>
      <c r="BA32" s="384"/>
      <c r="BB32" s="384"/>
      <c r="BC32" s="384"/>
      <c r="BD32" s="385"/>
    </row>
    <row r="33" spans="1:56" ht="18" customHeight="1" thickBot="1">
      <c r="B33" s="28"/>
      <c r="C33" s="409"/>
      <c r="D33" s="409"/>
      <c r="E33" s="409"/>
      <c r="F33" s="409"/>
      <c r="G33" s="409"/>
      <c r="H33" s="409"/>
      <c r="I33" s="116"/>
      <c r="J33" s="108">
        <f>W28</f>
        <v>0</v>
      </c>
      <c r="K33" s="73"/>
      <c r="L33" s="106">
        <f>U28</f>
        <v>0</v>
      </c>
      <c r="M33" s="201"/>
      <c r="N33" s="106">
        <f>S28</f>
        <v>0</v>
      </c>
      <c r="O33" s="73"/>
      <c r="P33" s="109">
        <f>Q28</f>
        <v>2</v>
      </c>
      <c r="Q33" s="417"/>
      <c r="R33" s="418"/>
      <c r="S33" s="418"/>
      <c r="T33" s="418"/>
      <c r="U33" s="418"/>
      <c r="V33" s="418"/>
      <c r="W33" s="419"/>
      <c r="X33" s="83">
        <f>IF($Z$31&gt;$AB$31,"1",)+IF($Z$32&gt;$AB$32,"1",)+IF($Z$33&gt;$AB$33,"1",)+IF($Z$34&gt;$AB$34,"1",)+IF($Z$35&gt;$AB$35,"1",)</f>
        <v>0</v>
      </c>
      <c r="Y33" s="73"/>
      <c r="Z33" s="208">
        <f>女子!AB91</f>
        <v>0</v>
      </c>
      <c r="AA33" s="300"/>
      <c r="AB33" s="208">
        <f>女子!AE91</f>
        <v>0</v>
      </c>
      <c r="AC33" s="73"/>
      <c r="AD33" s="85">
        <f>IF($Z$31&lt;$AB$31,"1",)+IF($Z$32&lt;$AB$32,"1",)+IF($Z$33&lt;$AB$33,"1",)+IF($Z$34&lt;$AB$34,"1",)+IF($Z$35&lt;$AB$35,"1",)</f>
        <v>2</v>
      </c>
      <c r="AE33" s="516"/>
      <c r="AF33" s="517"/>
      <c r="AG33" s="517"/>
      <c r="AH33" s="517"/>
      <c r="AI33" s="391"/>
      <c r="AJ33" s="392"/>
      <c r="AK33" s="392"/>
      <c r="AL33" s="393"/>
      <c r="AM33" s="392"/>
      <c r="AN33" s="392"/>
      <c r="AO33" s="392"/>
      <c r="AP33" s="393"/>
      <c r="AQ33" s="249"/>
      <c r="AR33" s="563"/>
      <c r="AS33" s="432"/>
      <c r="AT33" s="433"/>
      <c r="AU33" s="384"/>
      <c r="AV33" s="384"/>
      <c r="AW33" s="384"/>
      <c r="AX33" s="384"/>
      <c r="AY33" s="384"/>
      <c r="AZ33" s="384"/>
      <c r="BA33" s="384"/>
      <c r="BB33" s="384"/>
      <c r="BC33" s="384"/>
      <c r="BD33" s="385"/>
    </row>
    <row r="34" spans="1:56" ht="18" customHeight="1" thickBot="1">
      <c r="B34" s="11"/>
      <c r="C34" s="87"/>
      <c r="D34" s="410">
        <f>SUM(J35+X35)</f>
        <v>0</v>
      </c>
      <c r="E34" s="412" t="s">
        <v>1</v>
      </c>
      <c r="F34" s="410">
        <f>SUM(P35+AD35)</f>
        <v>2</v>
      </c>
      <c r="G34" s="412" t="s">
        <v>2</v>
      </c>
      <c r="H34" s="198"/>
      <c r="I34" s="88"/>
      <c r="J34" s="108" t="str">
        <f>W29</f>
        <v>●</v>
      </c>
      <c r="K34" s="73"/>
      <c r="L34" s="106">
        <f>U29</f>
        <v>13</v>
      </c>
      <c r="M34" s="201" t="s">
        <v>3</v>
      </c>
      <c r="N34" s="106">
        <f>S29</f>
        <v>21</v>
      </c>
      <c r="O34" s="73"/>
      <c r="P34" s="111" t="str">
        <f>Q29</f>
        <v>○</v>
      </c>
      <c r="Q34" s="417"/>
      <c r="R34" s="418"/>
      <c r="S34" s="418"/>
      <c r="T34" s="418"/>
      <c r="U34" s="418"/>
      <c r="V34" s="418"/>
      <c r="W34" s="419"/>
      <c r="X34" s="212" t="str">
        <f>IF(X33=AD33,"",IF(X33&lt;&gt;"",IF(X33&gt;AD33,"○","●"),""))</f>
        <v>●</v>
      </c>
      <c r="Y34" s="73"/>
      <c r="Z34" s="208">
        <f>女子!AB93</f>
        <v>14</v>
      </c>
      <c r="AA34" s="300" t="s">
        <v>0</v>
      </c>
      <c r="AB34" s="208">
        <f>女子!AE93</f>
        <v>21</v>
      </c>
      <c r="AC34" s="73"/>
      <c r="AD34" s="124" t="str">
        <f>IF(X33=AD33,"",IF(X33&lt;&gt;"",IF(X33&lt;AD33,"○","●"),""))</f>
        <v>○</v>
      </c>
      <c r="AE34" s="516"/>
      <c r="AF34" s="517"/>
      <c r="AG34" s="517"/>
      <c r="AH34" s="517"/>
      <c r="AI34" s="391"/>
      <c r="AJ34" s="392"/>
      <c r="AK34" s="392"/>
      <c r="AL34" s="393"/>
      <c r="AM34" s="392"/>
      <c r="AN34" s="392"/>
      <c r="AO34" s="392"/>
      <c r="AP34" s="393"/>
      <c r="AQ34" s="249"/>
      <c r="AR34" s="563"/>
      <c r="AS34" s="432"/>
      <c r="AT34" s="433"/>
      <c r="AU34" s="378" t="str">
        <f>IFERROR(VLOOKUP(AU31,参加チーム名・チームＮｏ!$D$19:$I$42,6,FALSE),"")</f>
        <v>中丹1位</v>
      </c>
      <c r="AV34" s="378"/>
      <c r="AW34" s="378"/>
      <c r="AX34" s="378"/>
      <c r="AY34" s="378"/>
      <c r="AZ34" s="378"/>
      <c r="BA34" s="378"/>
      <c r="BB34" s="378"/>
      <c r="BC34" s="378"/>
      <c r="BD34" s="379"/>
    </row>
    <row r="35" spans="1:56" ht="18" customHeight="1" thickBot="1">
      <c r="B35" s="11"/>
      <c r="C35" s="87"/>
      <c r="D35" s="411"/>
      <c r="E35" s="413"/>
      <c r="F35" s="411"/>
      <c r="G35" s="413"/>
      <c r="H35" s="199"/>
      <c r="I35" s="91"/>
      <c r="J35" s="153" t="str">
        <f>W30</f>
        <v>0</v>
      </c>
      <c r="K35" s="95"/>
      <c r="L35" s="129">
        <f>U30</f>
        <v>0</v>
      </c>
      <c r="M35" s="207"/>
      <c r="N35" s="129">
        <f>S30</f>
        <v>0</v>
      </c>
      <c r="O35" s="95"/>
      <c r="P35" s="151" t="str">
        <f>Q30</f>
        <v>1</v>
      </c>
      <c r="Q35" s="420"/>
      <c r="R35" s="421"/>
      <c r="S35" s="421"/>
      <c r="T35" s="421"/>
      <c r="U35" s="421"/>
      <c r="V35" s="421"/>
      <c r="W35" s="422"/>
      <c r="X35" s="92" t="str">
        <f>IF(X33&lt;&gt;"",IF(X33&gt;AD33,"1","0"),"")</f>
        <v>0</v>
      </c>
      <c r="Y35" s="95"/>
      <c r="Z35" s="125"/>
      <c r="AA35" s="125"/>
      <c r="AB35" s="125"/>
      <c r="AC35" s="95"/>
      <c r="AD35" s="127" t="str">
        <f>IF(X33&lt;&gt;"",IF(X33&lt;AD33,"1","0"),"")</f>
        <v>1</v>
      </c>
      <c r="AE35" s="518"/>
      <c r="AF35" s="519"/>
      <c r="AG35" s="519"/>
      <c r="AH35" s="519"/>
      <c r="AI35" s="394"/>
      <c r="AJ35" s="395"/>
      <c r="AK35" s="395"/>
      <c r="AL35" s="396"/>
      <c r="AM35" s="395"/>
      <c r="AN35" s="395"/>
      <c r="AO35" s="395"/>
      <c r="AP35" s="396"/>
      <c r="AQ35" s="249"/>
      <c r="AR35" s="563"/>
      <c r="AS35" s="432"/>
      <c r="AT35" s="433"/>
      <c r="AU35" s="381"/>
      <c r="AV35" s="381"/>
      <c r="AW35" s="381"/>
      <c r="AX35" s="381"/>
      <c r="AY35" s="381"/>
      <c r="AZ35" s="381"/>
      <c r="BA35" s="381"/>
      <c r="BB35" s="381"/>
      <c r="BC35" s="381"/>
      <c r="BD35" s="382"/>
    </row>
    <row r="36" spans="1:56" ht="18" customHeight="1" thickTop="1" thickBot="1">
      <c r="B36" s="20"/>
      <c r="C36" s="98">
        <v>12</v>
      </c>
      <c r="D36" s="99"/>
      <c r="E36" s="99"/>
      <c r="F36" s="99"/>
      <c r="G36" s="100"/>
      <c r="H36" s="100"/>
      <c r="I36" s="101"/>
      <c r="J36" s="102"/>
      <c r="K36" s="102"/>
      <c r="L36" s="128">
        <f>AB26</f>
        <v>0</v>
      </c>
      <c r="M36" s="128"/>
      <c r="N36" s="128">
        <f>Z26</f>
        <v>0</v>
      </c>
      <c r="O36" s="102"/>
      <c r="P36" s="103"/>
      <c r="Q36" s="104"/>
      <c r="R36" s="102"/>
      <c r="S36" s="128">
        <f>AB31</f>
        <v>0</v>
      </c>
      <c r="T36" s="206"/>
      <c r="U36" s="128">
        <f>Z31</f>
        <v>0</v>
      </c>
      <c r="V36" s="102"/>
      <c r="W36" s="103"/>
      <c r="X36" s="414"/>
      <c r="Y36" s="415"/>
      <c r="Z36" s="415"/>
      <c r="AA36" s="415"/>
      <c r="AB36" s="415"/>
      <c r="AC36" s="415"/>
      <c r="AD36" s="416"/>
      <c r="AE36" s="514">
        <f>O50</f>
        <v>2</v>
      </c>
      <c r="AF36" s="515"/>
      <c r="AG36" s="515"/>
      <c r="AH36" s="515"/>
      <c r="AI36" s="397">
        <f>AH50</f>
        <v>2</v>
      </c>
      <c r="AJ36" s="398"/>
      <c r="AK36" s="398"/>
      <c r="AL36" s="399"/>
      <c r="AM36" s="398">
        <f>AZ50</f>
        <v>2</v>
      </c>
      <c r="AN36" s="398"/>
      <c r="AO36" s="398"/>
      <c r="AP36" s="399"/>
      <c r="AQ36" s="249"/>
      <c r="AR36" s="563" t="s">
        <v>66</v>
      </c>
      <c r="AS36" s="432"/>
      <c r="AT36" s="433"/>
      <c r="AU36" s="565">
        <v>10</v>
      </c>
      <c r="AV36" s="566"/>
      <c r="AW36" s="251"/>
      <c r="AX36" s="251"/>
      <c r="AY36" s="251"/>
      <c r="AZ36" s="102"/>
      <c r="BA36" s="102"/>
      <c r="BB36" s="102"/>
      <c r="BC36" s="102"/>
      <c r="BD36" s="134"/>
    </row>
    <row r="37" spans="1:56" ht="18" customHeight="1" thickBot="1">
      <c r="B37" s="28"/>
      <c r="C37" s="576" t="str">
        <f>IFERROR(VLOOKUP(C36,参加チーム名・チームＮｏ!$D$19:$F$42,3,FALSE),"")</f>
        <v>成和・福知山高校附属中学校</v>
      </c>
      <c r="D37" s="576"/>
      <c r="E37" s="576"/>
      <c r="F37" s="576"/>
      <c r="G37" s="576"/>
      <c r="H37" s="576"/>
      <c r="I37" s="116"/>
      <c r="J37" s="73"/>
      <c r="K37" s="73"/>
      <c r="L37" s="106">
        <f>AB27</f>
        <v>17</v>
      </c>
      <c r="M37" s="201" t="s">
        <v>3</v>
      </c>
      <c r="N37" s="106">
        <f>Z27</f>
        <v>21</v>
      </c>
      <c r="O37" s="73"/>
      <c r="P37" s="75"/>
      <c r="Q37" s="72"/>
      <c r="R37" s="80"/>
      <c r="S37" s="106">
        <f>AB32</f>
        <v>21</v>
      </c>
      <c r="T37" s="81" t="s">
        <v>0</v>
      </c>
      <c r="U37" s="106">
        <f>Z32</f>
        <v>10</v>
      </c>
      <c r="V37" s="80"/>
      <c r="W37" s="75"/>
      <c r="X37" s="417"/>
      <c r="Y37" s="418"/>
      <c r="Z37" s="418"/>
      <c r="AA37" s="418"/>
      <c r="AB37" s="418"/>
      <c r="AC37" s="418"/>
      <c r="AD37" s="419"/>
      <c r="AE37" s="516"/>
      <c r="AF37" s="517"/>
      <c r="AG37" s="517"/>
      <c r="AH37" s="517"/>
      <c r="AI37" s="391"/>
      <c r="AJ37" s="392"/>
      <c r="AK37" s="392"/>
      <c r="AL37" s="393"/>
      <c r="AM37" s="392"/>
      <c r="AN37" s="392"/>
      <c r="AO37" s="392"/>
      <c r="AP37" s="393"/>
      <c r="AQ37" s="249"/>
      <c r="AR37" s="563"/>
      <c r="AS37" s="432"/>
      <c r="AT37" s="433"/>
      <c r="AU37" s="383" t="str">
        <f>IFERROR(VLOOKUP(AU36,参加チーム名・チームＮｏ!$D$19:$F$42,3,FALSE),"")</f>
        <v>西小倉中学校</v>
      </c>
      <c r="AV37" s="384"/>
      <c r="AW37" s="384"/>
      <c r="AX37" s="384"/>
      <c r="AY37" s="384"/>
      <c r="AZ37" s="384"/>
      <c r="BA37" s="384"/>
      <c r="BB37" s="384"/>
      <c r="BC37" s="384"/>
      <c r="BD37" s="385"/>
    </row>
    <row r="38" spans="1:56" ht="18" customHeight="1" thickBot="1">
      <c r="B38" s="28"/>
      <c r="C38" s="576"/>
      <c r="D38" s="576"/>
      <c r="E38" s="576"/>
      <c r="F38" s="576"/>
      <c r="G38" s="576"/>
      <c r="H38" s="576"/>
      <c r="I38" s="116"/>
      <c r="J38" s="108">
        <f>AD28</f>
        <v>0</v>
      </c>
      <c r="K38" s="73"/>
      <c r="L38" s="106">
        <f>AB28</f>
        <v>0</v>
      </c>
      <c r="M38" s="201"/>
      <c r="N38" s="106">
        <f>Z28</f>
        <v>0</v>
      </c>
      <c r="O38" s="73"/>
      <c r="P38" s="109">
        <f>X28</f>
        <v>2</v>
      </c>
      <c r="Q38" s="118">
        <f>AD33</f>
        <v>2</v>
      </c>
      <c r="R38" s="80"/>
      <c r="S38" s="106">
        <f>AB33</f>
        <v>0</v>
      </c>
      <c r="T38" s="81"/>
      <c r="U38" s="106">
        <f>Z33</f>
        <v>0</v>
      </c>
      <c r="V38" s="80"/>
      <c r="W38" s="109">
        <f>X33</f>
        <v>0</v>
      </c>
      <c r="X38" s="417"/>
      <c r="Y38" s="418"/>
      <c r="Z38" s="418"/>
      <c r="AA38" s="418"/>
      <c r="AB38" s="418"/>
      <c r="AC38" s="418"/>
      <c r="AD38" s="419"/>
      <c r="AE38" s="516"/>
      <c r="AF38" s="517"/>
      <c r="AG38" s="517"/>
      <c r="AH38" s="517"/>
      <c r="AI38" s="391"/>
      <c r="AJ38" s="392"/>
      <c r="AK38" s="392"/>
      <c r="AL38" s="393"/>
      <c r="AM38" s="392"/>
      <c r="AN38" s="392"/>
      <c r="AO38" s="392"/>
      <c r="AP38" s="393"/>
      <c r="AQ38" s="249"/>
      <c r="AR38" s="563"/>
      <c r="AS38" s="432"/>
      <c r="AT38" s="433"/>
      <c r="AU38" s="383"/>
      <c r="AV38" s="384"/>
      <c r="AW38" s="384"/>
      <c r="AX38" s="384"/>
      <c r="AY38" s="384"/>
      <c r="AZ38" s="384"/>
      <c r="BA38" s="384"/>
      <c r="BB38" s="384"/>
      <c r="BC38" s="384"/>
      <c r="BD38" s="385"/>
    </row>
    <row r="39" spans="1:56" ht="18" customHeight="1" thickBot="1">
      <c r="B39" s="11"/>
      <c r="C39" s="87"/>
      <c r="D39" s="410">
        <f>SUM(J40+Q40)</f>
        <v>1</v>
      </c>
      <c r="E39" s="412" t="s">
        <v>1</v>
      </c>
      <c r="F39" s="410">
        <f>SUM(P40+W40)</f>
        <v>1</v>
      </c>
      <c r="G39" s="412" t="s">
        <v>2</v>
      </c>
      <c r="H39" s="198"/>
      <c r="I39" s="88"/>
      <c r="J39" s="108" t="str">
        <f>AD29</f>
        <v>●</v>
      </c>
      <c r="K39" s="73"/>
      <c r="L39" s="106">
        <f>AB29</f>
        <v>20</v>
      </c>
      <c r="M39" s="201" t="s">
        <v>0</v>
      </c>
      <c r="N39" s="106">
        <f>Z29</f>
        <v>21</v>
      </c>
      <c r="O39" s="73"/>
      <c r="P39" s="111" t="str">
        <f>X29</f>
        <v>○</v>
      </c>
      <c r="Q39" s="118" t="str">
        <f>AD34</f>
        <v>○</v>
      </c>
      <c r="R39" s="80"/>
      <c r="S39" s="106">
        <f>AB34</f>
        <v>21</v>
      </c>
      <c r="T39" s="81" t="s">
        <v>0</v>
      </c>
      <c r="U39" s="106">
        <f>Z34</f>
        <v>14</v>
      </c>
      <c r="V39" s="80"/>
      <c r="W39" s="111" t="str">
        <f>X34</f>
        <v>●</v>
      </c>
      <c r="X39" s="417"/>
      <c r="Y39" s="418"/>
      <c r="Z39" s="418"/>
      <c r="AA39" s="418"/>
      <c r="AB39" s="418"/>
      <c r="AC39" s="418"/>
      <c r="AD39" s="419"/>
      <c r="AE39" s="516"/>
      <c r="AF39" s="517"/>
      <c r="AG39" s="517"/>
      <c r="AH39" s="517"/>
      <c r="AI39" s="391"/>
      <c r="AJ39" s="392"/>
      <c r="AK39" s="392"/>
      <c r="AL39" s="393"/>
      <c r="AM39" s="392"/>
      <c r="AN39" s="392"/>
      <c r="AO39" s="392"/>
      <c r="AP39" s="393"/>
      <c r="AQ39" s="249"/>
      <c r="AR39" s="563"/>
      <c r="AS39" s="432"/>
      <c r="AT39" s="433"/>
      <c r="AU39" s="378" t="str">
        <f>IFERROR(VLOOKUP(AU36,参加チーム名・チームＮｏ!$D$19:$I$42,6,FALSE),"")</f>
        <v>山城１位</v>
      </c>
      <c r="AV39" s="378"/>
      <c r="AW39" s="378"/>
      <c r="AX39" s="378"/>
      <c r="AY39" s="378"/>
      <c r="AZ39" s="378"/>
      <c r="BA39" s="378"/>
      <c r="BB39" s="378"/>
      <c r="BC39" s="378"/>
      <c r="BD39" s="379"/>
    </row>
    <row r="40" spans="1:56" ht="18" customHeight="1" thickBot="1">
      <c r="B40" s="12"/>
      <c r="C40" s="113"/>
      <c r="D40" s="411"/>
      <c r="E40" s="413"/>
      <c r="F40" s="411"/>
      <c r="G40" s="413"/>
      <c r="H40" s="199"/>
      <c r="I40" s="91"/>
      <c r="J40" s="153" t="str">
        <f>AD30</f>
        <v>0</v>
      </c>
      <c r="K40" s="95"/>
      <c r="L40" s="129">
        <f>AB30</f>
        <v>0</v>
      </c>
      <c r="M40" s="129"/>
      <c r="N40" s="129">
        <f>Z30</f>
        <v>0</v>
      </c>
      <c r="O40" s="95"/>
      <c r="P40" s="151" t="str">
        <f>X30</f>
        <v>1</v>
      </c>
      <c r="Q40" s="152" t="str">
        <f>AD35</f>
        <v>1</v>
      </c>
      <c r="R40" s="95"/>
      <c r="S40" s="129">
        <f>AB35</f>
        <v>0</v>
      </c>
      <c r="T40" s="207"/>
      <c r="U40" s="129">
        <f>Z35</f>
        <v>0</v>
      </c>
      <c r="V40" s="95"/>
      <c r="W40" s="151" t="str">
        <f>X35</f>
        <v>0</v>
      </c>
      <c r="X40" s="420"/>
      <c r="Y40" s="421"/>
      <c r="Z40" s="421"/>
      <c r="AA40" s="421"/>
      <c r="AB40" s="421"/>
      <c r="AC40" s="421"/>
      <c r="AD40" s="422"/>
      <c r="AE40" s="518"/>
      <c r="AF40" s="519"/>
      <c r="AG40" s="519"/>
      <c r="AH40" s="519"/>
      <c r="AI40" s="394"/>
      <c r="AJ40" s="395"/>
      <c r="AK40" s="395"/>
      <c r="AL40" s="396"/>
      <c r="AM40" s="395"/>
      <c r="AN40" s="395"/>
      <c r="AO40" s="395"/>
      <c r="AP40" s="396"/>
      <c r="AQ40" s="249"/>
      <c r="AR40" s="563"/>
      <c r="AS40" s="432"/>
      <c r="AT40" s="433"/>
      <c r="AU40" s="381"/>
      <c r="AV40" s="381"/>
      <c r="AW40" s="381"/>
      <c r="AX40" s="381"/>
      <c r="AY40" s="381"/>
      <c r="AZ40" s="381"/>
      <c r="BA40" s="381"/>
      <c r="BB40" s="381"/>
      <c r="BC40" s="381"/>
      <c r="BD40" s="382"/>
    </row>
    <row r="41" spans="1:56" ht="18.899999999999999" customHeight="1" thickBot="1">
      <c r="B41" s="2"/>
      <c r="C41" s="2"/>
      <c r="D41" s="5"/>
      <c r="E41" s="6"/>
      <c r="F41" s="5"/>
      <c r="G41" s="184"/>
      <c r="H41" s="184"/>
      <c r="I41" s="2"/>
      <c r="J41" s="14"/>
      <c r="K41" s="14"/>
      <c r="L41" s="14"/>
      <c r="M41" s="14"/>
      <c r="N41" s="14"/>
      <c r="O41" s="14"/>
      <c r="P41" s="14"/>
      <c r="Q41" s="14"/>
      <c r="R41" s="14"/>
      <c r="S41" s="18"/>
      <c r="T41" s="18"/>
      <c r="U41" s="18"/>
      <c r="V41" s="14"/>
      <c r="W41" s="19"/>
      <c r="X41" s="14"/>
      <c r="Y41" s="14"/>
      <c r="Z41" s="15"/>
      <c r="AA41" s="18"/>
      <c r="AB41" s="18"/>
      <c r="AC41" s="14"/>
      <c r="AD41" s="14"/>
      <c r="AE41" s="14"/>
      <c r="AF41" s="14"/>
      <c r="AG41" s="14"/>
      <c r="AH41" s="18"/>
      <c r="AI41" s="18"/>
      <c r="AJ41" s="18"/>
      <c r="AK41" s="18"/>
      <c r="AL41" s="14"/>
      <c r="AM41" s="14"/>
      <c r="AN41" s="14"/>
      <c r="AO41" s="14"/>
      <c r="AP41" s="18"/>
      <c r="AQ41" s="18"/>
      <c r="AR41" s="18"/>
      <c r="AS41" s="14"/>
      <c r="AT41" s="14"/>
      <c r="AU41" s="18"/>
      <c r="AV41" s="18"/>
      <c r="AW41" s="18"/>
      <c r="AX41" s="18"/>
      <c r="AY41" s="18"/>
      <c r="AZ41" s="18"/>
      <c r="BA41" s="15"/>
    </row>
    <row r="42" spans="1:56" ht="15.9" customHeight="1">
      <c r="B42" s="501"/>
      <c r="C42" s="502"/>
      <c r="D42" s="502"/>
      <c r="E42" s="502"/>
      <c r="F42" s="502"/>
      <c r="G42" s="502"/>
      <c r="H42" s="502"/>
      <c r="I42" s="503"/>
      <c r="J42" s="327" t="s">
        <v>18</v>
      </c>
      <c r="K42" s="197"/>
      <c r="L42" s="507" t="s">
        <v>2</v>
      </c>
      <c r="M42" s="508" t="s">
        <v>22</v>
      </c>
      <c r="N42" s="507"/>
      <c r="O42" s="510" t="s">
        <v>21</v>
      </c>
      <c r="P42" s="511"/>
      <c r="Q42" s="532" t="s">
        <v>37</v>
      </c>
      <c r="R42" s="533"/>
      <c r="S42" s="533"/>
      <c r="T42" s="533"/>
      <c r="U42" s="533"/>
      <c r="V42" s="533"/>
      <c r="W42" s="533"/>
      <c r="X42" s="533"/>
      <c r="Y42" s="533"/>
      <c r="Z42" s="533"/>
      <c r="AA42" s="533"/>
      <c r="AB42" s="533"/>
      <c r="AC42" s="533"/>
      <c r="AD42" s="533"/>
      <c r="AE42" s="533"/>
      <c r="AF42" s="533"/>
      <c r="AG42" s="534"/>
      <c r="AH42" s="526" t="s">
        <v>33</v>
      </c>
      <c r="AI42" s="527"/>
      <c r="AJ42" s="527"/>
      <c r="AK42" s="528"/>
      <c r="AL42" s="532" t="s">
        <v>36</v>
      </c>
      <c r="AM42" s="533"/>
      <c r="AN42" s="533"/>
      <c r="AO42" s="533"/>
      <c r="AP42" s="533"/>
      <c r="AQ42" s="533"/>
      <c r="AR42" s="533"/>
      <c r="AS42" s="533"/>
      <c r="AT42" s="533"/>
      <c r="AU42" s="533"/>
      <c r="AV42" s="533"/>
      <c r="AW42" s="533"/>
      <c r="AX42" s="533"/>
      <c r="AY42" s="534"/>
      <c r="AZ42" s="510" t="s">
        <v>34</v>
      </c>
      <c r="BA42" s="524"/>
      <c r="BB42" s="511"/>
      <c r="BC42" s="16"/>
    </row>
    <row r="43" spans="1:56" ht="15.9" customHeight="1" thickBot="1">
      <c r="B43" s="504"/>
      <c r="C43" s="505"/>
      <c r="D43" s="505"/>
      <c r="E43" s="505"/>
      <c r="F43" s="505"/>
      <c r="G43" s="505"/>
      <c r="H43" s="505"/>
      <c r="I43" s="506"/>
      <c r="J43" s="500"/>
      <c r="K43" s="196"/>
      <c r="L43" s="494"/>
      <c r="M43" s="509"/>
      <c r="N43" s="494"/>
      <c r="O43" s="512" t="s">
        <v>20</v>
      </c>
      <c r="P43" s="513"/>
      <c r="Q43" s="492" t="s">
        <v>9</v>
      </c>
      <c r="R43" s="492"/>
      <c r="S43" s="493"/>
      <c r="T43" s="488" t="s">
        <v>10</v>
      </c>
      <c r="U43" s="489"/>
      <c r="V43" s="490"/>
      <c r="W43" s="496" t="s">
        <v>11</v>
      </c>
      <c r="X43" s="497"/>
      <c r="Y43" s="498"/>
      <c r="Z43" s="499" t="s">
        <v>23</v>
      </c>
      <c r="AA43" s="497"/>
      <c r="AB43" s="497"/>
      <c r="AC43" s="498"/>
      <c r="AD43" s="500" t="s">
        <v>7</v>
      </c>
      <c r="AE43" s="494"/>
      <c r="AF43" s="494"/>
      <c r="AG43" s="494"/>
      <c r="AH43" s="529"/>
      <c r="AI43" s="530"/>
      <c r="AJ43" s="530"/>
      <c r="AK43" s="531"/>
      <c r="AL43" s="489" t="s">
        <v>9</v>
      </c>
      <c r="AM43" s="489"/>
      <c r="AN43" s="489"/>
      <c r="AO43" s="490"/>
      <c r="AP43" s="488" t="s">
        <v>10</v>
      </c>
      <c r="AQ43" s="489"/>
      <c r="AR43" s="490"/>
      <c r="AS43" s="491" t="s">
        <v>12</v>
      </c>
      <c r="AT43" s="492"/>
      <c r="AU43" s="493"/>
      <c r="AV43" s="494" t="s">
        <v>7</v>
      </c>
      <c r="AW43" s="494"/>
      <c r="AX43" s="494"/>
      <c r="AY43" s="494"/>
      <c r="AZ43" s="512"/>
      <c r="BA43" s="525"/>
      <c r="BB43" s="513"/>
      <c r="BC43" s="16"/>
    </row>
    <row r="44" spans="1:56" ht="21.9" customHeight="1">
      <c r="B44" s="29"/>
      <c r="C44" s="495" t="str">
        <f>C9</f>
        <v>網野中学校</v>
      </c>
      <c r="D44" s="495"/>
      <c r="E44" s="495"/>
      <c r="F44" s="495"/>
      <c r="G44" s="495"/>
      <c r="H44" s="495"/>
      <c r="I44" s="31"/>
      <c r="J44" s="168">
        <f>D11</f>
        <v>0</v>
      </c>
      <c r="K44" s="105" t="s">
        <v>3</v>
      </c>
      <c r="L44" s="194">
        <f>F11</f>
        <v>2</v>
      </c>
      <c r="M44" s="465">
        <f>IF($J44*2+L44*1=0,"",$J44*2+$L44*1)</f>
        <v>2</v>
      </c>
      <c r="N44" s="466">
        <f t="shared" ref="N44:N46" si="0">IF($D11*2+$F11*1=0,"",$D11*2+$F11*1)</f>
        <v>2</v>
      </c>
      <c r="O44" s="460">
        <f>IF(OR(M44="",M44=0),"",RANK(M44,$M44:$M46))</f>
        <v>3</v>
      </c>
      <c r="P44" s="462"/>
      <c r="Q44" s="461">
        <f>SUM(Q10+X10)</f>
        <v>0</v>
      </c>
      <c r="R44" s="461"/>
      <c r="S44" s="461"/>
      <c r="T44" s="463">
        <f>SUM(W10+AD10)</f>
        <v>4</v>
      </c>
      <c r="U44" s="461"/>
      <c r="V44" s="464"/>
      <c r="W44" s="461">
        <f>IF(Q44=0,T44*0,IF(T44=0,Q44*1,IF(OR(Q44="",T44=0),"",Q44-T44)))</f>
        <v>0</v>
      </c>
      <c r="X44" s="461"/>
      <c r="Y44" s="478"/>
      <c r="Z44" s="479" t="str">
        <f>IF(OR(W44="",W44=0),"",RANK(W44,$W44:$W46))</f>
        <v/>
      </c>
      <c r="AA44" s="461"/>
      <c r="AB44" s="461"/>
      <c r="AC44" s="478"/>
      <c r="AD44" s="453">
        <f>IF(Q44=0,T44*0,IF(T44=0,Q44*1,IF(OR(Q44="",T44=0),"",Q44/T44)))</f>
        <v>0</v>
      </c>
      <c r="AE44" s="454"/>
      <c r="AF44" s="454"/>
      <c r="AG44" s="454"/>
      <c r="AH44" s="460" t="str">
        <f>IF(OR(AD44="",AD44=0),"",RANK(AD44,$AD44:$AD46))</f>
        <v/>
      </c>
      <c r="AI44" s="461"/>
      <c r="AJ44" s="461"/>
      <c r="AK44" s="462"/>
      <c r="AL44" s="461">
        <f>SUM(S8+S9+S10+S11+S12+Z8+Z9+Z10+Z11+Z12)</f>
        <v>48</v>
      </c>
      <c r="AM44" s="461"/>
      <c r="AN44" s="461"/>
      <c r="AO44" s="461"/>
      <c r="AP44" s="463">
        <f>SUM(U8+U9+U10+U11+U12+AB8+AB9+AB10+AB11+AB12)</f>
        <v>84</v>
      </c>
      <c r="AQ44" s="461"/>
      <c r="AR44" s="464"/>
      <c r="AS44" s="463">
        <f>IF(AL44=0,AP44*0,IF(AP44=0,AL44*1,IF(OR(AL44="",AP44=0),"",AL44-AP44)))</f>
        <v>-36</v>
      </c>
      <c r="AT44" s="461"/>
      <c r="AU44" s="461"/>
      <c r="AV44" s="467">
        <f>IF(AL44=0,AP44*0,IF(AP44=0,AL44*1,IF(OR(AL44="",AP44=0),"",AL44/AP44)))</f>
        <v>0.5714285714285714</v>
      </c>
      <c r="AW44" s="468"/>
      <c r="AX44" s="468"/>
      <c r="AY44" s="468"/>
      <c r="AZ44" s="460">
        <f>IF(OR(AV44="",AV44=0),"",RANK(AV44,$AV44:$AV46))</f>
        <v>3</v>
      </c>
      <c r="BA44" s="461"/>
      <c r="BB44" s="462"/>
      <c r="BC44" s="16"/>
    </row>
    <row r="45" spans="1:56" ht="21.9" customHeight="1">
      <c r="B45" s="29"/>
      <c r="C45" s="455" t="str">
        <f>C14</f>
        <v>園部中学校</v>
      </c>
      <c r="D45" s="455"/>
      <c r="E45" s="455"/>
      <c r="F45" s="455"/>
      <c r="G45" s="455"/>
      <c r="H45" s="455"/>
      <c r="I45" s="31"/>
      <c r="J45" s="188">
        <f>D16</f>
        <v>1</v>
      </c>
      <c r="K45" s="177" t="s">
        <v>3</v>
      </c>
      <c r="L45" s="189">
        <f>F16</f>
        <v>1</v>
      </c>
      <c r="M45" s="456">
        <f>IF($J45*2+L45*1=0,"",$J45*2+$L45*1)</f>
        <v>3</v>
      </c>
      <c r="N45" s="439" t="str">
        <f t="shared" si="0"/>
        <v/>
      </c>
      <c r="O45" s="438">
        <f>IF(OR(M45="",M45=0),"",RANK(M45,$M44:$M46))</f>
        <v>2</v>
      </c>
      <c r="P45" s="440"/>
      <c r="Q45" s="439">
        <f>SUM(J15+X15)</f>
        <v>3</v>
      </c>
      <c r="R45" s="439"/>
      <c r="S45" s="439"/>
      <c r="T45" s="456">
        <f>SUM(P15+AD15)</f>
        <v>2</v>
      </c>
      <c r="U45" s="439"/>
      <c r="V45" s="457"/>
      <c r="W45" s="439">
        <f>IF(Q45=0,T45*0,IF(T45=0,Q45*1,IF(OR(Q45="",T45=0),"",Q45-T45)))</f>
        <v>1</v>
      </c>
      <c r="X45" s="439"/>
      <c r="Y45" s="458"/>
      <c r="Z45" s="486">
        <f>IF(OR(W45="",W45=0),"",RANK(W45,$W44:$W46))</f>
        <v>2</v>
      </c>
      <c r="AA45" s="448"/>
      <c r="AB45" s="448"/>
      <c r="AC45" s="487"/>
      <c r="AD45" s="453">
        <f>IF(Q45=0,T45*0,IF(T45=0,Q45*1,IF(OR(Q45="",T45=0),"",Q45/T45)))</f>
        <v>1.5</v>
      </c>
      <c r="AE45" s="454"/>
      <c r="AF45" s="454"/>
      <c r="AG45" s="454"/>
      <c r="AH45" s="438">
        <f>IF(OR(AD45="",AD45=0),"",RANK(AD45,$AD44:$AD46))</f>
        <v>2</v>
      </c>
      <c r="AI45" s="439"/>
      <c r="AJ45" s="439"/>
      <c r="AK45" s="440"/>
      <c r="AL45" s="439">
        <f>SUM(L13+L14+L15+L16+L17+Z13+Z14+Z15+Z16+Z17)</f>
        <v>89</v>
      </c>
      <c r="AM45" s="439"/>
      <c r="AN45" s="439"/>
      <c r="AO45" s="439"/>
      <c r="AP45" s="456">
        <f>SUM(N13+N14+N15+N16+N17+AB13+AB14+AB15+AB16+AB17)</f>
        <v>78</v>
      </c>
      <c r="AQ45" s="439"/>
      <c r="AR45" s="457"/>
      <c r="AS45" s="485">
        <f>IF(AL45=0,AP45*0,IF(AP45=0,AL45*1,IF(OR(AL45="",AP45=0),"",AL45-AP45)))</f>
        <v>11</v>
      </c>
      <c r="AT45" s="480"/>
      <c r="AU45" s="480"/>
      <c r="AV45" s="472">
        <f>IF(AL45=0,AP45*0,IF(AP45=0,AL45*1,IF(OR(AL45="",AP45=0),"",AL45/AP45)))</f>
        <v>1.141025641025641</v>
      </c>
      <c r="AW45" s="473"/>
      <c r="AX45" s="473"/>
      <c r="AY45" s="473"/>
      <c r="AZ45" s="438">
        <f>IF(OR(AV45="",AV45=0),"",RANK(AV45,$AV44:$AV46))</f>
        <v>2</v>
      </c>
      <c r="BA45" s="439"/>
      <c r="BB45" s="440"/>
      <c r="BC45" s="16"/>
    </row>
    <row r="46" spans="1:56" ht="21.9" customHeight="1" thickBot="1">
      <c r="B46" s="33"/>
      <c r="C46" s="484" t="str">
        <f>C19</f>
        <v>KYOTO気づきエンジェルズ</v>
      </c>
      <c r="D46" s="484"/>
      <c r="E46" s="484"/>
      <c r="F46" s="484"/>
      <c r="G46" s="484"/>
      <c r="H46" s="484"/>
      <c r="I46" s="34"/>
      <c r="J46" s="166">
        <f>D21</f>
        <v>2</v>
      </c>
      <c r="K46" s="179" t="s">
        <v>0</v>
      </c>
      <c r="L46" s="191">
        <f>F21</f>
        <v>0</v>
      </c>
      <c r="M46" s="447">
        <f>IF($J46*2+L46*1=0,"",$J46*2+$L46*1)</f>
        <v>4</v>
      </c>
      <c r="N46" s="448" t="str">
        <f t="shared" si="0"/>
        <v/>
      </c>
      <c r="O46" s="444">
        <f>IF(OR(M46="",M46=0),"",RANK(M46,$M44:$M46))</f>
        <v>1</v>
      </c>
      <c r="P46" s="445"/>
      <c r="Q46" s="480">
        <f>SUM(J20+Q20)</f>
        <v>4</v>
      </c>
      <c r="R46" s="480"/>
      <c r="S46" s="480"/>
      <c r="T46" s="442">
        <f>SUM(P20+W20)</f>
        <v>1</v>
      </c>
      <c r="U46" s="443"/>
      <c r="V46" s="446"/>
      <c r="W46" s="443">
        <f>IF(Q46=0,T46*0,IF(T46=0,Q46*1,IF(OR(Q46="",T46=0),"",Q46-T46)))</f>
        <v>3</v>
      </c>
      <c r="X46" s="443"/>
      <c r="Y46" s="451"/>
      <c r="Z46" s="452">
        <f>IF(OR(W46="",W46=0),"",RANK(W46,$W44:$W46))</f>
        <v>1</v>
      </c>
      <c r="AA46" s="443"/>
      <c r="AB46" s="443"/>
      <c r="AC46" s="451"/>
      <c r="AD46" s="453">
        <f>IF(Q46=0,T46*0,IF(T46=0,Q46*1,IF(OR(Q46="",T46=0),"",Q46/T46)))</f>
        <v>4</v>
      </c>
      <c r="AE46" s="454"/>
      <c r="AF46" s="454"/>
      <c r="AG46" s="454"/>
      <c r="AH46" s="444">
        <f>IF(OR(AD46="",AD46=0),"",RANK(AD46,$AD44:$AD46))</f>
        <v>1</v>
      </c>
      <c r="AI46" s="443"/>
      <c r="AJ46" s="443"/>
      <c r="AK46" s="445"/>
      <c r="AL46" s="480">
        <f>SUM(L18+L19+L20+L21+L22+S18+S19+S20+S21+S22)</f>
        <v>96</v>
      </c>
      <c r="AM46" s="480"/>
      <c r="AN46" s="480"/>
      <c r="AO46" s="480"/>
      <c r="AP46" s="481">
        <f>SUM(N18+N19+N20+N21+N22+U18+U19+U20+U21+U22)</f>
        <v>71</v>
      </c>
      <c r="AQ46" s="482"/>
      <c r="AR46" s="483"/>
      <c r="AS46" s="442">
        <f>IF(AL46=0,AP46*0,IF(AP46=0,AL46*1,IF(OR(AL46="",AP46=0),"",AL46-AP46)))</f>
        <v>25</v>
      </c>
      <c r="AT46" s="443"/>
      <c r="AU46" s="443"/>
      <c r="AV46" s="474">
        <f>IF(AL46=0,AP46*0,IF(AP46=0,AL46*1,IF(OR(AL46="",AP46=0),"",AL46/AP46)))</f>
        <v>1.352112676056338</v>
      </c>
      <c r="AW46" s="475"/>
      <c r="AX46" s="475"/>
      <c r="AY46" s="475"/>
      <c r="AZ46" s="444">
        <f>IF(OR(AV46="",AV46=0),"",RANK(AV46,$AV44:$AV46))</f>
        <v>1</v>
      </c>
      <c r="BA46" s="443"/>
      <c r="BB46" s="445"/>
      <c r="BC46" s="27"/>
    </row>
    <row r="47" spans="1:56" ht="12" customHeight="1" thickBot="1">
      <c r="A47" s="2"/>
      <c r="B47" s="37"/>
      <c r="C47" s="66"/>
      <c r="D47" s="66"/>
      <c r="E47" s="66"/>
      <c r="F47" s="66"/>
      <c r="G47" s="66"/>
      <c r="H47" s="66"/>
      <c r="I47" s="38"/>
      <c r="J47" s="64"/>
      <c r="K47" s="195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476"/>
      <c r="X47" s="476"/>
      <c r="Y47" s="476"/>
      <c r="Z47" s="64"/>
      <c r="AA47" s="64"/>
      <c r="AB47" s="64"/>
      <c r="AC47" s="64"/>
      <c r="AD47" s="155"/>
      <c r="AE47" s="155"/>
      <c r="AF47" s="155"/>
      <c r="AG47" s="155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180"/>
      <c r="AW47" s="155"/>
      <c r="AX47" s="155"/>
      <c r="AY47" s="155"/>
      <c r="AZ47" s="64"/>
      <c r="BA47" s="64"/>
      <c r="BB47" s="65"/>
      <c r="BC47" s="27"/>
    </row>
    <row r="48" spans="1:56" ht="21.9" customHeight="1">
      <c r="B48" s="35"/>
      <c r="C48" s="477" t="str">
        <f>C27</f>
        <v>花山中学校</v>
      </c>
      <c r="D48" s="477"/>
      <c r="E48" s="477"/>
      <c r="F48" s="477"/>
      <c r="G48" s="477"/>
      <c r="H48" s="477"/>
      <c r="I48" s="36"/>
      <c r="J48" s="193">
        <f>D29</f>
        <v>2</v>
      </c>
      <c r="K48" s="176" t="s">
        <v>3</v>
      </c>
      <c r="L48" s="194">
        <f>F29</f>
        <v>0</v>
      </c>
      <c r="M48" s="463">
        <f>IF($J48*2+L48*1=0,"",$J48*2+$L48*1)</f>
        <v>4</v>
      </c>
      <c r="N48" s="461" t="str">
        <f t="shared" ref="N48:N50" si="1">IF($D15*2+$F15*1=0,"",$D15*2+$F15*1)</f>
        <v/>
      </c>
      <c r="O48" s="460">
        <f>IF(OR(M48="",M48=0),"",RANK(M48,$M48:$M50))</f>
        <v>1</v>
      </c>
      <c r="P48" s="462"/>
      <c r="Q48" s="448">
        <f>SUM(Q28+X28)</f>
        <v>4</v>
      </c>
      <c r="R48" s="448"/>
      <c r="S48" s="448"/>
      <c r="T48" s="463">
        <f>SUM(W28+AD28)</f>
        <v>0</v>
      </c>
      <c r="U48" s="461"/>
      <c r="V48" s="464"/>
      <c r="W48" s="461">
        <f>IF(Q48=0,T48*0,IF(T48=0,Q48*1,IF(OR(Q48="",T48=0),"",Q48-T48)))</f>
        <v>4</v>
      </c>
      <c r="X48" s="461"/>
      <c r="Y48" s="478"/>
      <c r="Z48" s="479">
        <f>IF(OR(W48="",W48=0),"",RANK(W48,$W48:$W50))</f>
        <v>1</v>
      </c>
      <c r="AA48" s="461"/>
      <c r="AB48" s="461"/>
      <c r="AC48" s="478"/>
      <c r="AD48" s="453">
        <f>IF(Q48=0,T48*0,IF(T48=0,Q48*1,IF(OR(Q48="",T48=0),"",Q48/T48)))</f>
        <v>4</v>
      </c>
      <c r="AE48" s="454"/>
      <c r="AF48" s="454"/>
      <c r="AG48" s="454"/>
      <c r="AH48" s="460">
        <f>IF(OR(AD48="",AD48=0),"",RANK(AD48,$AD48:$AD50))</f>
        <v>1</v>
      </c>
      <c r="AI48" s="461"/>
      <c r="AJ48" s="461"/>
      <c r="AK48" s="462"/>
      <c r="AL48" s="448">
        <f>SUM(S26+S27+S28+S29+S30+Z26+Z27+Z28+Z29+Z30)</f>
        <v>84</v>
      </c>
      <c r="AM48" s="448"/>
      <c r="AN48" s="448"/>
      <c r="AO48" s="448"/>
      <c r="AP48" s="463">
        <f>SUM(U26+U27+U28+U29+U30+AB26+AB27+AB28+AB29+AB30)</f>
        <v>61</v>
      </c>
      <c r="AQ48" s="461"/>
      <c r="AR48" s="464"/>
      <c r="AS48" s="465">
        <f>IF(AL48=0,AP48*0,IF(AP48=0,AL48*1,IF(OR(AL48="",AP48=0),"",AL48-AP48)))</f>
        <v>23</v>
      </c>
      <c r="AT48" s="466"/>
      <c r="AU48" s="466"/>
      <c r="AV48" s="467">
        <f>IF(AL48=0,AP48*0,IF(AP48=0,AL48*1,IF(OR(AL48="",AP48=0),"",AL48/AP48)))</f>
        <v>1.3770491803278688</v>
      </c>
      <c r="AW48" s="468"/>
      <c r="AX48" s="468"/>
      <c r="AY48" s="468"/>
      <c r="AZ48" s="460">
        <f>IF(OR(AV48="",AV48=0),"",RANK(AV48,$AV48:$AV50))</f>
        <v>1</v>
      </c>
      <c r="BA48" s="461"/>
      <c r="BB48" s="462"/>
      <c r="BC48" s="27"/>
    </row>
    <row r="49" spans="2:55" ht="21.9" customHeight="1">
      <c r="B49" s="29"/>
      <c r="C49" s="455" t="str">
        <f>C32</f>
        <v>西小倉中学校</v>
      </c>
      <c r="D49" s="455"/>
      <c r="E49" s="455"/>
      <c r="F49" s="455"/>
      <c r="G49" s="455"/>
      <c r="H49" s="455"/>
      <c r="I49" s="31"/>
      <c r="J49" s="166">
        <f>D34</f>
        <v>0</v>
      </c>
      <c r="K49" s="177" t="s">
        <v>3</v>
      </c>
      <c r="L49" s="189">
        <f>F34</f>
        <v>2</v>
      </c>
      <c r="M49" s="456">
        <f>IF($J49*2+L49*1=0,"",$J49*2+$L49*1)</f>
        <v>2</v>
      </c>
      <c r="N49" s="439">
        <f t="shared" si="1"/>
        <v>3</v>
      </c>
      <c r="O49" s="438">
        <f>IF(OR(M49="",M49=0),"",RANK(M49,$M48:$M50))</f>
        <v>3</v>
      </c>
      <c r="P49" s="440"/>
      <c r="Q49" s="439">
        <f>SUM(J33+X33)</f>
        <v>0</v>
      </c>
      <c r="R49" s="439"/>
      <c r="S49" s="439"/>
      <c r="T49" s="456">
        <f>SUM(P33+AD33)</f>
        <v>4</v>
      </c>
      <c r="U49" s="439"/>
      <c r="V49" s="457"/>
      <c r="W49" s="439">
        <f>IF(Q49=0,T49*0,IF(T49=0,Q49*1,IF(OR(Q49="",T49=0),"",Q49-T49)))</f>
        <v>0</v>
      </c>
      <c r="X49" s="439"/>
      <c r="Y49" s="458"/>
      <c r="Z49" s="459" t="str">
        <f>IF(OR(W49="",W49=0),"",RANK(W49,$W48:$W50))</f>
        <v/>
      </c>
      <c r="AA49" s="439"/>
      <c r="AB49" s="439"/>
      <c r="AC49" s="458"/>
      <c r="AD49" s="453">
        <f>IF(Q49=0,T49*0,IF(T49=0,Q49*1,IF(OR(Q49="",T49=0),"",Q49/T49)))</f>
        <v>0</v>
      </c>
      <c r="AE49" s="454"/>
      <c r="AF49" s="454"/>
      <c r="AG49" s="454"/>
      <c r="AH49" s="438" t="str">
        <f>IF(OR(AD49="",AD49=0),"",RANK(AD49,$AD48:$AD50))</f>
        <v/>
      </c>
      <c r="AI49" s="439"/>
      <c r="AJ49" s="439"/>
      <c r="AK49" s="440"/>
      <c r="AL49" s="439">
        <f>SUM(L31+L32+L33+L34+L35+Z31+Z32+Z33+Z34+Z35)</f>
        <v>48</v>
      </c>
      <c r="AM49" s="439"/>
      <c r="AN49" s="439"/>
      <c r="AO49" s="439"/>
      <c r="AP49" s="469">
        <f>SUM(N31+N32+N33+N34+N35+AB31+AB32+AB33+AB34+AB35)</f>
        <v>84</v>
      </c>
      <c r="AQ49" s="470"/>
      <c r="AR49" s="471"/>
      <c r="AS49" s="456">
        <f>IF(AL49=0,AP49*0,IF(AP49=0,AL49*1,IF(OR(AL49="",AP49=0),"",AL49-AP49)))</f>
        <v>-36</v>
      </c>
      <c r="AT49" s="439"/>
      <c r="AU49" s="439"/>
      <c r="AV49" s="472">
        <f>IF(AL49=0,AP49*0,IF(AP49=0,AL49*1,IF(OR(AL49="",AP49=0),"",AL49/AP49)))</f>
        <v>0.5714285714285714</v>
      </c>
      <c r="AW49" s="473"/>
      <c r="AX49" s="473"/>
      <c r="AY49" s="473"/>
      <c r="AZ49" s="438">
        <f>IF(OR(AV49="",AV49=0),"",RANK(AV49,$AV48:$AV50))</f>
        <v>3</v>
      </c>
      <c r="BA49" s="439"/>
      <c r="BB49" s="440"/>
      <c r="BC49" s="27"/>
    </row>
    <row r="50" spans="2:55" ht="21.9" customHeight="1" thickBot="1">
      <c r="B50" s="30"/>
      <c r="C50" s="441" t="str">
        <f>C37</f>
        <v>成和・福知山高校附属中学校</v>
      </c>
      <c r="D50" s="441"/>
      <c r="E50" s="441"/>
      <c r="F50" s="441"/>
      <c r="G50" s="441"/>
      <c r="H50" s="441"/>
      <c r="I50" s="32"/>
      <c r="J50" s="192">
        <f>D39</f>
        <v>1</v>
      </c>
      <c r="K50" s="178" t="s">
        <v>0</v>
      </c>
      <c r="L50" s="190">
        <f>F39</f>
        <v>1</v>
      </c>
      <c r="M50" s="442">
        <f>IF($J50*2+L50*1=0,"",$J50*2+$L50*1)</f>
        <v>3</v>
      </c>
      <c r="N50" s="443" t="str">
        <f t="shared" si="1"/>
        <v/>
      </c>
      <c r="O50" s="444">
        <f>IF(OR(M50="",M50=0),"",RANK(M50,$M48:$M50))</f>
        <v>2</v>
      </c>
      <c r="P50" s="445"/>
      <c r="Q50" s="443">
        <f>SUM(J38+Q38)</f>
        <v>2</v>
      </c>
      <c r="R50" s="443"/>
      <c r="S50" s="443"/>
      <c r="T50" s="442">
        <f>SUM(P38+W38)</f>
        <v>2</v>
      </c>
      <c r="U50" s="443"/>
      <c r="V50" s="446"/>
      <c r="W50" s="443">
        <f>IF(Q50=0,T50*0,IF(T50=0,Q50*1,IF(OR(Q50="",T50=0),"",Q50-T50)))</f>
        <v>0</v>
      </c>
      <c r="X50" s="443"/>
      <c r="Y50" s="451"/>
      <c r="Z50" s="452" t="str">
        <f>IF(OR(W50="",W50=0),"",RANK(W50,$W48:$W50))</f>
        <v/>
      </c>
      <c r="AA50" s="443"/>
      <c r="AB50" s="443"/>
      <c r="AC50" s="451"/>
      <c r="AD50" s="453">
        <f>IF(Q50=0,T50*0,IF(T50=0,Q50*1,IF(OR(Q50="",T50=0),"",Q50/T50)))</f>
        <v>1</v>
      </c>
      <c r="AE50" s="454"/>
      <c r="AF50" s="454"/>
      <c r="AG50" s="454"/>
      <c r="AH50" s="444">
        <f>IF(OR(AD50="",AD50=0),"",RANK(AD50,$AD48:$AD50))</f>
        <v>2</v>
      </c>
      <c r="AI50" s="443"/>
      <c r="AJ50" s="443"/>
      <c r="AK50" s="445"/>
      <c r="AL50" s="443">
        <f>SUM(L36+L37+L38+L39+L40+S36+S37+S38+S39+S40)</f>
        <v>79</v>
      </c>
      <c r="AM50" s="443"/>
      <c r="AN50" s="443"/>
      <c r="AO50" s="443"/>
      <c r="AP50" s="442">
        <f>SUM(N36+N37+N38+N39+N40+U36+U37+U38+U39+U40+AB36+AB37+AB38+AB39+AB40)</f>
        <v>66</v>
      </c>
      <c r="AQ50" s="443"/>
      <c r="AR50" s="446"/>
      <c r="AS50" s="447">
        <f>IF(AL50=0,AP50*0,IF(AP50=0,AL50*1,IF(OR(AL50="",AP50=0),"",AL50-AP50)))</f>
        <v>13</v>
      </c>
      <c r="AT50" s="448"/>
      <c r="AU50" s="448"/>
      <c r="AV50" s="449">
        <f>IF(AL50=0,AP50*0,IF(AP50=0,AL50*1,IF(OR(AL50="",AP50=0),"",AL50/AP50)))</f>
        <v>1.196969696969697</v>
      </c>
      <c r="AW50" s="450"/>
      <c r="AX50" s="450"/>
      <c r="AY50" s="450"/>
      <c r="AZ50" s="444">
        <f>IF(OR(AV50="",AV50=0),"",RANK(AV50,$AV48:$AV50))</f>
        <v>2</v>
      </c>
      <c r="BA50" s="443"/>
      <c r="BB50" s="445"/>
      <c r="BC50" s="27"/>
    </row>
    <row r="51" spans="2:55" ht="16.5" customHeight="1">
      <c r="B51" s="8"/>
      <c r="C51" s="8"/>
      <c r="D51" s="8"/>
      <c r="E51" s="8"/>
      <c r="F51" s="8"/>
      <c r="G51" s="8"/>
      <c r="H51" s="8"/>
      <c r="I51" s="8"/>
      <c r="J51" s="22"/>
      <c r="K51" s="22"/>
      <c r="L51" s="22"/>
      <c r="M51" s="22"/>
      <c r="N51" s="15"/>
      <c r="O51" s="15"/>
      <c r="P51" s="15"/>
      <c r="Q51" s="23"/>
      <c r="R51" s="23"/>
      <c r="S51" s="23"/>
      <c r="T51" s="23"/>
      <c r="U51" s="23"/>
      <c r="V51" s="23"/>
      <c r="W51" s="23"/>
      <c r="X51" s="24"/>
      <c r="Y51" s="24"/>
      <c r="Z51" s="24"/>
      <c r="AA51" s="26"/>
      <c r="AB51" s="26"/>
      <c r="AC51" s="26"/>
      <c r="AD51" s="26"/>
      <c r="AE51" s="26"/>
      <c r="AF51" s="13"/>
      <c r="AG51" s="13"/>
      <c r="AH51" s="13"/>
      <c r="AI51" s="13"/>
      <c r="AJ51" s="13"/>
      <c r="AK51" s="23"/>
      <c r="AL51" s="23"/>
      <c r="AM51" s="23"/>
      <c r="AN51" s="23"/>
      <c r="AO51" s="23"/>
      <c r="AP51" s="23"/>
      <c r="AQ51" s="24"/>
      <c r="AR51" s="24"/>
      <c r="AS51" s="24"/>
      <c r="AT51" s="25"/>
      <c r="AU51" s="25"/>
      <c r="AV51" s="25"/>
      <c r="AW51" s="13"/>
      <c r="AX51" s="13"/>
      <c r="AY51" s="13"/>
      <c r="AZ51" s="15"/>
      <c r="BA51" s="27"/>
      <c r="BB51" s="27"/>
      <c r="BC51" s="27"/>
    </row>
    <row r="52" spans="2:55" ht="14.4" customHeight="1">
      <c r="Q52" s="3"/>
      <c r="R52" s="3"/>
      <c r="S52" s="10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7"/>
      <c r="AR52" s="7"/>
      <c r="AS52" s="7"/>
      <c r="AT52" s="7"/>
      <c r="AU52" s="4"/>
      <c r="AV52" s="4"/>
      <c r="AW52" s="4"/>
      <c r="AX52" s="4"/>
      <c r="AY52" s="4"/>
    </row>
    <row r="54" spans="2:55" ht="14.4" customHeight="1"/>
  </sheetData>
  <sheetProtection sheet="1" objects="1" scenarios="1"/>
  <mergeCells count="210">
    <mergeCell ref="AR7:BD7"/>
    <mergeCell ref="AU11:BD12"/>
    <mergeCell ref="AU9:BD10"/>
    <mergeCell ref="H1:AS2"/>
    <mergeCell ref="L4:O4"/>
    <mergeCell ref="P4:AF4"/>
    <mergeCell ref="AG4:AL4"/>
    <mergeCell ref="AM4:AS4"/>
    <mergeCell ref="AU4:BA4"/>
    <mergeCell ref="C9:H10"/>
    <mergeCell ref="C5:D5"/>
    <mergeCell ref="AU5:BC5"/>
    <mergeCell ref="AU1:BC2"/>
    <mergeCell ref="D11:D12"/>
    <mergeCell ref="E11:E12"/>
    <mergeCell ref="F11:F12"/>
    <mergeCell ref="G11:G12"/>
    <mergeCell ref="J8:P12"/>
    <mergeCell ref="E5:G5"/>
    <mergeCell ref="AE18:AH22"/>
    <mergeCell ref="B7:I7"/>
    <mergeCell ref="J7:P7"/>
    <mergeCell ref="Q7:W7"/>
    <mergeCell ref="X7:AD7"/>
    <mergeCell ref="AE7:AH7"/>
    <mergeCell ref="AI7:AL7"/>
    <mergeCell ref="AM7:AP7"/>
    <mergeCell ref="AE8:AH12"/>
    <mergeCell ref="D16:D17"/>
    <mergeCell ref="E16:E17"/>
    <mergeCell ref="F16:F17"/>
    <mergeCell ref="G16:G17"/>
    <mergeCell ref="Q13:W17"/>
    <mergeCell ref="C14:H15"/>
    <mergeCell ref="AE13:AH17"/>
    <mergeCell ref="C24:D24"/>
    <mergeCell ref="C25:H25"/>
    <mergeCell ref="J25:P25"/>
    <mergeCell ref="Q25:W25"/>
    <mergeCell ref="X25:AD25"/>
    <mergeCell ref="C19:H20"/>
    <mergeCell ref="D21:D22"/>
    <mergeCell ref="E21:E22"/>
    <mergeCell ref="F21:F22"/>
    <mergeCell ref="G21:G22"/>
    <mergeCell ref="X18:AD22"/>
    <mergeCell ref="E24:G24"/>
    <mergeCell ref="C27:H28"/>
    <mergeCell ref="D29:D30"/>
    <mergeCell ref="E29:E30"/>
    <mergeCell ref="F29:F30"/>
    <mergeCell ref="G29:G30"/>
    <mergeCell ref="J26:P30"/>
    <mergeCell ref="AE25:AH25"/>
    <mergeCell ref="AI25:AL25"/>
    <mergeCell ref="AM25:AP25"/>
    <mergeCell ref="AE26:AH30"/>
    <mergeCell ref="AM26:AP30"/>
    <mergeCell ref="AI26:AL30"/>
    <mergeCell ref="C32:H33"/>
    <mergeCell ref="D34:D35"/>
    <mergeCell ref="E34:E35"/>
    <mergeCell ref="F34:F35"/>
    <mergeCell ref="G34:G35"/>
    <mergeCell ref="Q31:W35"/>
    <mergeCell ref="AE31:AH35"/>
    <mergeCell ref="AM31:AP35"/>
    <mergeCell ref="AI31:AL35"/>
    <mergeCell ref="C37:H38"/>
    <mergeCell ref="D39:D40"/>
    <mergeCell ref="E39:E40"/>
    <mergeCell ref="F39:F40"/>
    <mergeCell ref="G39:G40"/>
    <mergeCell ref="X36:AD40"/>
    <mergeCell ref="AE36:AH40"/>
    <mergeCell ref="AM36:AP40"/>
    <mergeCell ref="AI36:AL40"/>
    <mergeCell ref="O42:P42"/>
    <mergeCell ref="AS43:AU43"/>
    <mergeCell ref="AV43:AY43"/>
    <mergeCell ref="AP45:AR45"/>
    <mergeCell ref="AS45:AU45"/>
    <mergeCell ref="AV45:AY45"/>
    <mergeCell ref="B42:I43"/>
    <mergeCell ref="J42:J43"/>
    <mergeCell ref="L42:L43"/>
    <mergeCell ref="M42:N43"/>
    <mergeCell ref="O43:P43"/>
    <mergeCell ref="Q43:S43"/>
    <mergeCell ref="T43:V43"/>
    <mergeCell ref="W43:Y43"/>
    <mergeCell ref="Z43:AC43"/>
    <mergeCell ref="AH42:AK43"/>
    <mergeCell ref="Q42:AG42"/>
    <mergeCell ref="AL42:AY42"/>
    <mergeCell ref="Q44:S44"/>
    <mergeCell ref="T44:V44"/>
    <mergeCell ref="W44:Y44"/>
    <mergeCell ref="Z44:AC44"/>
    <mergeCell ref="C45:H45"/>
    <mergeCell ref="M45:N45"/>
    <mergeCell ref="AD45:AG45"/>
    <mergeCell ref="AH45:AK45"/>
    <mergeCell ref="AD44:AG44"/>
    <mergeCell ref="AH44:AK44"/>
    <mergeCell ref="AS46:AU46"/>
    <mergeCell ref="AV46:AY46"/>
    <mergeCell ref="AZ46:BB46"/>
    <mergeCell ref="AD43:AG43"/>
    <mergeCell ref="AL43:AO43"/>
    <mergeCell ref="AP43:AR43"/>
    <mergeCell ref="AZ42:BB43"/>
    <mergeCell ref="AH46:AK46"/>
    <mergeCell ref="AL46:AO46"/>
    <mergeCell ref="AP46:AR46"/>
    <mergeCell ref="AZ44:BB44"/>
    <mergeCell ref="AL44:AO44"/>
    <mergeCell ref="AP44:AR44"/>
    <mergeCell ref="AS44:AU44"/>
    <mergeCell ref="AV44:AY44"/>
    <mergeCell ref="AL45:AO45"/>
    <mergeCell ref="AZ45:BB45"/>
    <mergeCell ref="AD46:AG46"/>
    <mergeCell ref="C44:H44"/>
    <mergeCell ref="M44:N44"/>
    <mergeCell ref="O44:P44"/>
    <mergeCell ref="O48:P48"/>
    <mergeCell ref="Q48:S48"/>
    <mergeCell ref="T48:V48"/>
    <mergeCell ref="W48:Y48"/>
    <mergeCell ref="W46:Y46"/>
    <mergeCell ref="Z46:AC46"/>
    <mergeCell ref="C46:H46"/>
    <mergeCell ref="M46:N46"/>
    <mergeCell ref="O46:P46"/>
    <mergeCell ref="Q46:S46"/>
    <mergeCell ref="T46:V46"/>
    <mergeCell ref="W47:Y47"/>
    <mergeCell ref="O45:P45"/>
    <mergeCell ref="Q45:S45"/>
    <mergeCell ref="T45:V45"/>
    <mergeCell ref="W45:Y45"/>
    <mergeCell ref="Z45:AC45"/>
    <mergeCell ref="AH49:AK49"/>
    <mergeCell ref="AL49:AO49"/>
    <mergeCell ref="AP49:AR49"/>
    <mergeCell ref="AS49:AU49"/>
    <mergeCell ref="AV49:AY49"/>
    <mergeCell ref="AZ49:BB49"/>
    <mergeCell ref="AV48:AY48"/>
    <mergeCell ref="AZ48:BB48"/>
    <mergeCell ref="C49:H49"/>
    <mergeCell ref="M49:N49"/>
    <mergeCell ref="O49:P49"/>
    <mergeCell ref="Q49:S49"/>
    <mergeCell ref="T49:V49"/>
    <mergeCell ref="W49:Y49"/>
    <mergeCell ref="Z49:AC49"/>
    <mergeCell ref="AD49:AG49"/>
    <mergeCell ref="Z48:AC48"/>
    <mergeCell ref="AD48:AG48"/>
    <mergeCell ref="AH48:AK48"/>
    <mergeCell ref="AL48:AO48"/>
    <mergeCell ref="AP48:AR48"/>
    <mergeCell ref="AS48:AU48"/>
    <mergeCell ref="C48:H48"/>
    <mergeCell ref="M48:N48"/>
    <mergeCell ref="AV50:AY50"/>
    <mergeCell ref="AZ50:BB50"/>
    <mergeCell ref="Z50:AC50"/>
    <mergeCell ref="AD50:AG50"/>
    <mergeCell ref="AH50:AK50"/>
    <mergeCell ref="AL50:AO50"/>
    <mergeCell ref="AP50:AR50"/>
    <mergeCell ref="AS50:AU50"/>
    <mergeCell ref="C50:H50"/>
    <mergeCell ref="M50:N50"/>
    <mergeCell ref="O50:P50"/>
    <mergeCell ref="Q50:S50"/>
    <mergeCell ref="T50:V50"/>
    <mergeCell ref="W50:Y50"/>
    <mergeCell ref="AU21:BD22"/>
    <mergeCell ref="AU19:BD20"/>
    <mergeCell ref="AU16:BD17"/>
    <mergeCell ref="AU14:BD15"/>
    <mergeCell ref="AU18:AV18"/>
    <mergeCell ref="AU13:AV13"/>
    <mergeCell ref="AU8:AV8"/>
    <mergeCell ref="AI18:AL22"/>
    <mergeCell ref="AI13:AL17"/>
    <mergeCell ref="AI8:AL12"/>
    <mergeCell ref="AM18:AP22"/>
    <mergeCell ref="AM13:AP17"/>
    <mergeCell ref="AM8:AP12"/>
    <mergeCell ref="AR18:AT22"/>
    <mergeCell ref="AR13:AT17"/>
    <mergeCell ref="AR8:AT12"/>
    <mergeCell ref="AR25:BD25"/>
    <mergeCell ref="AR36:AT40"/>
    <mergeCell ref="AR31:AT35"/>
    <mergeCell ref="AR26:AT30"/>
    <mergeCell ref="AU39:BD40"/>
    <mergeCell ref="AU37:BD38"/>
    <mergeCell ref="AU34:BD35"/>
    <mergeCell ref="AU32:BD33"/>
    <mergeCell ref="AU29:BD30"/>
    <mergeCell ref="AU27:BD28"/>
    <mergeCell ref="AU36:AV36"/>
    <mergeCell ref="AU31:AV31"/>
    <mergeCell ref="AU26:AV26"/>
  </mergeCells>
  <phoneticPr fontId="1"/>
  <conditionalFormatting sqref="AW51:BA51 AF51:AJ51 N51:P51">
    <cfRule type="cellIs" dxfId="14" priority="10" stopIfTrue="1" operator="equal">
      <formula>1</formula>
    </cfRule>
    <cfRule type="cellIs" dxfId="13" priority="11" stopIfTrue="1" operator="equal">
      <formula>2</formula>
    </cfRule>
    <cfRule type="cellIs" dxfId="12" priority="12" stopIfTrue="1" operator="equal">
      <formula>3</formula>
    </cfRule>
  </conditionalFormatting>
  <conditionalFormatting sqref="Z47:AB50 AZ44:BB50 N47:P47 AH44:AH50 O44:O46">
    <cfRule type="cellIs" dxfId="11" priority="13" stopIfTrue="1" operator="equal">
      <formula>1</formula>
    </cfRule>
    <cfRule type="cellIs" dxfId="10" priority="14" stopIfTrue="1" operator="equal">
      <formula>2</formula>
    </cfRule>
    <cfRule type="cellIs" dxfId="9" priority="15" stopIfTrue="1" operator="equal">
      <formula>3</formula>
    </cfRule>
  </conditionalFormatting>
  <conditionalFormatting sqref="O48:O50">
    <cfRule type="cellIs" dxfId="8" priority="7" stopIfTrue="1" operator="equal">
      <formula>1</formula>
    </cfRule>
    <cfRule type="cellIs" dxfId="7" priority="8" stopIfTrue="1" operator="equal">
      <formula>2</formula>
    </cfRule>
    <cfRule type="cellIs" dxfId="6" priority="9" stopIfTrue="1" operator="equal">
      <formula>3</formula>
    </cfRule>
  </conditionalFormatting>
  <conditionalFormatting sqref="Z44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3</formula>
    </cfRule>
  </conditionalFormatting>
  <conditionalFormatting sqref="Z43:AC50">
    <cfRule type="cellIs" dxfId="2" priority="1" operator="equal">
      <formula>3</formula>
    </cfRule>
    <cfRule type="cellIs" dxfId="1" priority="2" operator="equal">
      <formula>1</formula>
    </cfRule>
    <cfRule type="cellIs" dxfId="0" priority="3" operator="equal">
      <formula>2</formula>
    </cfRule>
  </conditionalFormatting>
  <pageMargins left="0.39370078740157483" right="0" top="0.31496062992125984" bottom="0" header="0.19685039370078741" footer="0"/>
  <pageSetup paperSize="9" scale="64" orientation="landscape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参加チーム名・チームＮｏ</vt:lpstr>
      <vt:lpstr>男子</vt:lpstr>
      <vt:lpstr>女子</vt:lpstr>
      <vt:lpstr>男子　A.B集計表</vt:lpstr>
      <vt:lpstr>女子　A.B集計表</vt:lpstr>
      <vt:lpstr>'女子　A.B集計表'!ＡＧ13ｇ13</vt:lpstr>
      <vt:lpstr>'男子　A.B集計表'!ＡＧ13ｇ13</vt:lpstr>
      <vt:lpstr>参加チーム名・チームＮｏ!Print_Area</vt:lpstr>
      <vt:lpstr>女子!Print_Area</vt:lpstr>
      <vt:lpstr>男子!Print_Area</vt:lpstr>
      <vt:lpstr>'男子　A.B集計表'!Print_Area</vt:lpstr>
      <vt:lpstr>'女子　A.B集計表'!あｇ13</vt:lpstr>
      <vt:lpstr>'男子　A.B集計表'!あｇ13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正二</dc:creator>
  <cp:lastModifiedBy>shouji yaamada</cp:lastModifiedBy>
  <cp:lastPrinted>2019-11-30T08:47:54Z</cp:lastPrinted>
  <dcterms:created xsi:type="dcterms:W3CDTF">2004-09-11T03:27:20Z</dcterms:created>
  <dcterms:modified xsi:type="dcterms:W3CDTF">2019-11-30T08:58:53Z</dcterms:modified>
</cp:coreProperties>
</file>